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815" windowWidth="17220" windowHeight="4860" activeTab="0"/>
  </bookViews>
  <sheets>
    <sheet name="Лист3" sheetId="1" r:id="rId1"/>
  </sheets>
  <definedNames>
    <definedName name="_xlnm.Print_Area" localSheetId="0">'Лист3'!$A$1:$AN$91</definedName>
  </definedNames>
  <calcPr fullCalcOnLoad="1" refMode="R1C1"/>
</workbook>
</file>

<file path=xl/sharedStrings.xml><?xml version="1.0" encoding="utf-8"?>
<sst xmlns="http://schemas.openxmlformats.org/spreadsheetml/2006/main" count="273" uniqueCount="161">
  <si>
    <t>учебный год</t>
  </si>
  <si>
    <t>Факультет:</t>
  </si>
  <si>
    <t>Специальность:</t>
  </si>
  <si>
    <t>_</t>
  </si>
  <si>
    <t>Декан факультета</t>
  </si>
  <si>
    <t>Практики</t>
  </si>
  <si>
    <t>Экзамены</t>
  </si>
  <si>
    <t>Зачеты</t>
  </si>
  <si>
    <t>Досрочная сдача</t>
  </si>
  <si>
    <t>Время</t>
  </si>
  <si>
    <t>Консультационные дни</t>
  </si>
  <si>
    <t>2) Студенты, которые не ликвидировали академическую задолженность за сессию в установленный срок, подлежат отчислению.</t>
  </si>
  <si>
    <t>1) Студенты, которые полностью выполнили учебный план за соответствующий курс, переводятся на следующий курс и получают вызов на участие в сессиях.</t>
  </si>
  <si>
    <t>Примечания</t>
  </si>
  <si>
    <t>УТВЕРЖДАЮ</t>
  </si>
  <si>
    <t>Кафедра</t>
  </si>
  <si>
    <t>Количествово академических часов</t>
  </si>
  <si>
    <t>Всего часов 
в учеб. году</t>
  </si>
  <si>
    <t>Из них</t>
  </si>
  <si>
    <t>Всего часов 
в семестре</t>
  </si>
  <si>
    <t>Зач. единиц
в семестре</t>
  </si>
  <si>
    <t>Ауд. часов
в семестре</t>
  </si>
  <si>
    <t>Название учебной дисциплины</t>
  </si>
  <si>
    <t>Специалист</t>
  </si>
  <si>
    <t>Первый проректор</t>
  </si>
  <si>
    <t>«___» ___________   20___  г.</t>
  </si>
  <si>
    <t>Государственный компонент</t>
  </si>
  <si>
    <t>1.1</t>
  </si>
  <si>
    <t>Компонент учреждения высшего образования</t>
  </si>
  <si>
    <t>№*</t>
  </si>
  <si>
    <r>
      <t xml:space="preserve">  РАБОЧИЙ  УЧЕБНЫЙ  ПЛАН   </t>
    </r>
    <r>
      <rPr>
        <sz val="14"/>
        <rFont val="Times New Roman"/>
        <family val="1"/>
      </rPr>
      <t>на</t>
    </r>
  </si>
  <si>
    <t>Название 
модуля, учебной дисциплины, курсового проекта 
(курсовой работы)</t>
  </si>
  <si>
    <t>Лекции</t>
  </si>
  <si>
    <t>Лабораторные</t>
  </si>
  <si>
    <t>Практические</t>
  </si>
  <si>
    <t>Семинарские</t>
  </si>
  <si>
    <t>Ауд. часов</t>
  </si>
  <si>
    <t>Экз.</t>
  </si>
  <si>
    <t>Зач.</t>
  </si>
  <si>
    <t>Аудиторные часы</t>
  </si>
  <si>
    <t xml:space="preserve"> Курс</t>
  </si>
  <si>
    <t>Количество групп</t>
  </si>
  <si>
    <t>Количество подгрупп</t>
  </si>
  <si>
    <t>Число студентов</t>
  </si>
  <si>
    <t>1.3</t>
  </si>
  <si>
    <t>2.3</t>
  </si>
  <si>
    <t>2.3.3</t>
  </si>
  <si>
    <t>(код и наименование специальности)</t>
  </si>
  <si>
    <t>_______20__ -_______20__</t>
  </si>
  <si>
    <t>Рекомендован к утверждению НМС учреждения образования 
"Брестский государственный университет имени А.С. Пушкина"
протокол № ____ от _____________</t>
  </si>
  <si>
    <t>ИТОГО:</t>
  </si>
  <si>
    <t>Набор 2021 года</t>
  </si>
  <si>
    <t>1.1.3</t>
  </si>
  <si>
    <t>Экономика</t>
  </si>
  <si>
    <t>экз.</t>
  </si>
  <si>
    <t xml:space="preserve">Естественно-научный модуль </t>
  </si>
  <si>
    <t>зач.</t>
  </si>
  <si>
    <t>зач</t>
  </si>
  <si>
    <t>1.4.</t>
  </si>
  <si>
    <t>Модуль "Информационные технологии"</t>
  </si>
  <si>
    <t>Модуль "Менеджмент"</t>
  </si>
  <si>
    <t>1.3.6</t>
  </si>
  <si>
    <t>1.5</t>
  </si>
  <si>
    <t>Менеджмент качества и управление процессами в туристической индустрии</t>
  </si>
  <si>
    <t>1.5.3</t>
  </si>
  <si>
    <t>1.5.4</t>
  </si>
  <si>
    <t>1.6</t>
  </si>
  <si>
    <t>Модуль "Маркетинг"</t>
  </si>
  <si>
    <t>1.6.1</t>
  </si>
  <si>
    <t>Модуль "Экскурсионная деятельность"</t>
  </si>
  <si>
    <t>Модуль "Бизнес и предпринимательство"</t>
  </si>
  <si>
    <t>2.4</t>
  </si>
  <si>
    <t>2.4.1</t>
  </si>
  <si>
    <t>зкз.</t>
  </si>
  <si>
    <t>2.5</t>
  </si>
  <si>
    <t>Модуль "Коммуникации в туристической индустрии"</t>
  </si>
  <si>
    <t>2.5.2</t>
  </si>
  <si>
    <t>2.7.</t>
  </si>
  <si>
    <t>Социально-экономический модуль</t>
  </si>
  <si>
    <t>Модуль организационно-технологический</t>
  </si>
  <si>
    <t>2.8</t>
  </si>
  <si>
    <t>Организация сервиса оздоровления туристов</t>
  </si>
  <si>
    <t>10.00</t>
  </si>
  <si>
    <t>Курсовые работы</t>
  </si>
  <si>
    <t>ИЯ</t>
  </si>
  <si>
    <t>ТС</t>
  </si>
  <si>
    <t xml:space="preserve">Туристическое страноведение </t>
  </si>
  <si>
    <t xml:space="preserve">Турагентская и туроператорская деятельность </t>
  </si>
  <si>
    <t>Маркетинг в туристической индустрии</t>
  </si>
  <si>
    <t xml:space="preserve">Экскурсоведение </t>
  </si>
  <si>
    <t>Всего зач. единиц 
в учебном году</t>
  </si>
  <si>
    <t>2.7.1</t>
  </si>
  <si>
    <t>Внешнеэкономическая деятельность в индустрии туризма и гостеприимства (д/в)</t>
  </si>
  <si>
    <t xml:space="preserve">_______________ С.А.Марзан </t>
  </si>
  <si>
    <t>С.А.Сурков</t>
  </si>
  <si>
    <t>И.А.Парфенюк</t>
  </si>
  <si>
    <t>1-89 01 01 Туризм и гостеприимство (3,5 года)</t>
  </si>
  <si>
    <t>Ауд. часов
в учеб. году</t>
  </si>
  <si>
    <t>Социально-гуманитарный модуль-1</t>
  </si>
  <si>
    <t>физического воспитания и туризма</t>
  </si>
  <si>
    <t>1.4.1</t>
  </si>
  <si>
    <t>1.5.2</t>
  </si>
  <si>
    <t xml:space="preserve">Бренд-менеджмент в туризме </t>
  </si>
  <si>
    <t>1.6.2</t>
  </si>
  <si>
    <t>Научные и прикладные исследования в туризме</t>
  </si>
  <si>
    <t>1.6.3</t>
  </si>
  <si>
    <t>Курсовая работа по учебной дисциплине "Маркетинг в туристической индустрии"</t>
  </si>
  <si>
    <t>Модуль "Экономика туристической индустрии"</t>
  </si>
  <si>
    <t>1.7</t>
  </si>
  <si>
    <t>Бухгалтерский и управленческий учет в туристической индустрии</t>
  </si>
  <si>
    <t>1.7.1</t>
  </si>
  <si>
    <t>1.7.2</t>
  </si>
  <si>
    <t>ФЭ</t>
  </si>
  <si>
    <t>2.2</t>
  </si>
  <si>
    <t>Лингвистический модуль-2</t>
  </si>
  <si>
    <t>Иностранный язык (второй)</t>
  </si>
  <si>
    <t>2.2.1</t>
  </si>
  <si>
    <t>2.2.2</t>
  </si>
  <si>
    <t>2.4.2</t>
  </si>
  <si>
    <t>Основы управления интеллектуальной собственностью (д/в)</t>
  </si>
  <si>
    <t>Логистика в туристической индустрии (д/в)</t>
  </si>
  <si>
    <t>2.5.1</t>
  </si>
  <si>
    <t>Делопроизводство и документооборот</t>
  </si>
  <si>
    <t>2.5.3</t>
  </si>
  <si>
    <t>Организация инклюзивного туризма</t>
  </si>
  <si>
    <t>2.5.4</t>
  </si>
  <si>
    <t>2.8.3</t>
  </si>
  <si>
    <t>2.8.7</t>
  </si>
  <si>
    <t xml:space="preserve"> Организация сервиса питания туристов (д/в)</t>
  </si>
  <si>
    <t>2.8.8</t>
  </si>
  <si>
    <t>04.03.2024-19.03.2024</t>
  </si>
  <si>
    <t>Производственная (по продвижению туристического продукта) с 05.02.2024 по 02.03.2024, 4 недели (диф. зачет 16.03.2024)</t>
  </si>
  <si>
    <t>21 октября 2023</t>
  </si>
  <si>
    <t>02.09.2023, 09.09.2023, 16.09.2023, 23.09.2023, 30.09.2023, 07.10.2023, 14.10.2023, 28.10.2023, 04.11.2023</t>
  </si>
  <si>
    <t>02.12.2023- 1-ая ликвидация академической задолженности</t>
  </si>
  <si>
    <t>Учебная (по экскурсоведению) с 23.11.2023 по 29.11.2023, 1 неделя (диф. зачет 09.12.2023)</t>
  </si>
  <si>
    <t>17 февраля 2024</t>
  </si>
  <si>
    <t>06.11.2023-22.11.2023</t>
  </si>
  <si>
    <t>30.03.2024 - 1-ая ликвидация академической задолженности</t>
  </si>
  <si>
    <t>06.04.2024 - 2-ая ликвидация академической задолженности</t>
  </si>
  <si>
    <t>2023-2024</t>
  </si>
  <si>
    <t>ФЭ/ ПС</t>
  </si>
  <si>
    <t>Геодемография (д/в)</t>
  </si>
  <si>
    <r>
      <rPr>
        <b/>
        <sz val="14"/>
        <rFont val="Times New Roman"/>
        <family val="1"/>
      </rPr>
      <t xml:space="preserve">График </t>
    </r>
    <r>
      <rPr>
        <sz val="14"/>
        <rFont val="Times New Roman"/>
        <family val="1"/>
      </rPr>
      <t xml:space="preserve">
работы в межсессионный период студентов  3 курса  факультета физического воспитания и туризма  специальности "Туризм и гостеприимство"</t>
    </r>
  </si>
  <si>
    <t>5 семестр</t>
  </si>
  <si>
    <t>6 семестр</t>
  </si>
  <si>
    <t>Семестр 5</t>
  </si>
  <si>
    <t>Семестр 6</t>
  </si>
  <si>
    <t xml:space="preserve">Экономика и финансы туристической индустрии </t>
  </si>
  <si>
    <t>Социальная психология в туризме (д/в)</t>
  </si>
  <si>
    <t>ПС</t>
  </si>
  <si>
    <t>Организация сервиса размещения туристов (д/в)</t>
  </si>
  <si>
    <t>Маркетинговые коммуникации (д/в)</t>
  </si>
  <si>
    <t>16.12.2023 - 2-ая ликвидация академической задолженности</t>
  </si>
  <si>
    <t>2.4.3</t>
  </si>
  <si>
    <t>Ивент-менеджмент (д/в)</t>
  </si>
  <si>
    <t>по учебной дисциплине "Маркетинг в туристической индустрии" (14.03.2024)</t>
  </si>
  <si>
    <t>23.12.2023, 30.12.2023, 06.01.2024, 13.01.2024, 20.01.2024, 27.01.2024, 03.02.2025</t>
  </si>
  <si>
    <t>Учреждение образования «Брестский государственный университет имени А.С.Пушкина»</t>
  </si>
  <si>
    <t>Информационные технологии в туристической индустрии</t>
  </si>
  <si>
    <t xml:space="preserve">Иностранный язык (профессиональная лексика) </t>
  </si>
</sst>
</file>

<file path=xl/styles.xml><?xml version="1.0" encoding="utf-8"?>
<styleSheet xmlns="http://schemas.openxmlformats.org/spreadsheetml/2006/main">
  <numFmts count="34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/m/yyyy"/>
    <numFmt numFmtId="189" formatCode="d/m"/>
  </numFmts>
  <fonts count="6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9"/>
      <name val="Times New Roman"/>
      <family val="1"/>
    </font>
    <font>
      <b/>
      <sz val="14"/>
      <color indexed="55"/>
      <name val="Times New Roman"/>
      <family val="1"/>
    </font>
    <font>
      <b/>
      <sz val="14"/>
      <color indexed="22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4"/>
      <color theme="1"/>
      <name val="Times New Roman"/>
      <family val="1"/>
    </font>
    <font>
      <b/>
      <sz val="14"/>
      <color theme="0"/>
      <name val="Times New Roman"/>
      <family val="1"/>
    </font>
    <font>
      <b/>
      <sz val="14"/>
      <color theme="0" tint="-0.3499799966812134"/>
      <name val="Times New Roman"/>
      <family val="1"/>
    </font>
    <font>
      <b/>
      <sz val="14"/>
      <color theme="0" tint="-0.1499900072813034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18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88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1" fillId="0" borderId="12" xfId="0" applyFont="1" applyBorder="1" applyAlignment="1">
      <alignment vertical="center" wrapText="1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11" xfId="0" applyFont="1" applyFill="1" applyBorder="1" applyAlignment="1">
      <alignment vertical="center" textRotation="90" wrapText="1"/>
    </xf>
    <xf numFmtId="0" fontId="1" fillId="0" borderId="17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7" xfId="0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56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" fontId="57" fillId="0" borderId="12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vertical="center" wrapText="1"/>
    </xf>
    <xf numFmtId="1" fontId="56" fillId="0" borderId="10" xfId="0" applyNumberFormat="1" applyFont="1" applyFill="1" applyBorder="1" applyAlignment="1">
      <alignment horizontal="center" vertical="center" wrapText="1"/>
    </xf>
    <xf numFmtId="1" fontId="5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 quotePrefix="1">
      <alignment/>
    </xf>
    <xf numFmtId="0" fontId="2" fillId="0" borderId="11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1" fontId="2" fillId="34" borderId="12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0" fontId="61" fillId="35" borderId="10" xfId="0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60" fillId="35" borderId="15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1" fillId="35" borderId="15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60" fillId="35" borderId="20" xfId="0" applyFont="1" applyFill="1" applyBorder="1" applyAlignment="1">
      <alignment horizontal="center" vertical="center" wrapText="1"/>
    </xf>
    <xf numFmtId="0" fontId="60" fillId="35" borderId="13" xfId="0" applyFont="1" applyFill="1" applyBorder="1" applyAlignment="1">
      <alignment horizontal="center" vertical="center" wrapText="1"/>
    </xf>
    <xf numFmtId="1" fontId="60" fillId="35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6" fillId="35" borderId="11" xfId="0" applyFont="1" applyFill="1" applyBorder="1" applyAlignment="1">
      <alignment vertical="center" wrapText="1"/>
    </xf>
    <xf numFmtId="0" fontId="6" fillId="35" borderId="19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top" wrapText="1"/>
    </xf>
    <xf numFmtId="188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188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57" fillId="33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62" fillId="0" borderId="22" xfId="0" applyFont="1" applyFill="1" applyBorder="1" applyAlignment="1">
      <alignment vertical="center" wrapText="1"/>
    </xf>
    <xf numFmtId="0" fontId="62" fillId="0" borderId="13" xfId="0" applyFont="1" applyFill="1" applyBorder="1" applyAlignment="1">
      <alignment vertical="center" wrapText="1"/>
    </xf>
    <xf numFmtId="0" fontId="62" fillId="0" borderId="10" xfId="0" applyFont="1" applyFill="1" applyBorder="1" applyAlignment="1">
      <alignment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0" fillId="35" borderId="2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1" fontId="59" fillId="34" borderId="10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1" fontId="58" fillId="0" borderId="10" xfId="0" applyNumberFormat="1" applyFont="1" applyFill="1" applyBorder="1" applyAlignment="1">
      <alignment horizontal="center" vertical="center" wrapText="1"/>
    </xf>
    <xf numFmtId="0" fontId="61" fillId="35" borderId="20" xfId="0" applyFont="1" applyFill="1" applyBorder="1" applyAlignment="1">
      <alignment horizontal="center" vertical="center" wrapText="1"/>
    </xf>
    <xf numFmtId="1" fontId="2" fillId="35" borderId="15" xfId="0" applyNumberFormat="1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188" fontId="11" fillId="0" borderId="0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vertical="center" wrapText="1"/>
    </xf>
    <xf numFmtId="0" fontId="62" fillId="0" borderId="16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59" fillId="34" borderId="13" xfId="0" applyFont="1" applyFill="1" applyBorder="1" applyAlignment="1">
      <alignment horizontal="center" vertical="center" wrapText="1"/>
    </xf>
    <xf numFmtId="1" fontId="2" fillId="35" borderId="12" xfId="0" applyNumberFormat="1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62" fillId="0" borderId="27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88" fontId="8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right" vertical="top" wrapText="1"/>
    </xf>
    <xf numFmtId="0" fontId="4" fillId="0" borderId="25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62" fillId="0" borderId="28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vertical="center" wrapText="1"/>
    </xf>
    <xf numFmtId="0" fontId="6" fillId="35" borderId="17" xfId="0" applyFont="1" applyFill="1" applyBorder="1" applyAlignment="1">
      <alignment vertical="top" wrapText="1"/>
    </xf>
    <xf numFmtId="0" fontId="1" fillId="0" borderId="25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1" fontId="1" fillId="0" borderId="24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3"/>
  <sheetViews>
    <sheetView tabSelected="1" view="pageBreakPreview" zoomScale="136" zoomScaleNormal="75" zoomScaleSheetLayoutView="136" workbookViewId="0" topLeftCell="A31">
      <selection activeCell="B33" sqref="B33"/>
    </sheetView>
  </sheetViews>
  <sheetFormatPr defaultColWidth="9.140625" defaultRowHeight="12.75"/>
  <cols>
    <col min="1" max="1" width="6.57421875" style="5" customWidth="1"/>
    <col min="2" max="2" width="75.8515625" style="5" customWidth="1"/>
    <col min="3" max="3" width="11.28125" style="5" customWidth="1"/>
    <col min="4" max="4" width="7.7109375" style="5" customWidth="1"/>
    <col min="5" max="5" width="7.57421875" style="5" customWidth="1"/>
    <col min="6" max="8" width="6.57421875" style="5" customWidth="1"/>
    <col min="9" max="9" width="6.7109375" style="5" customWidth="1"/>
    <col min="10" max="11" width="7.8515625" style="5" hidden="1" customWidth="1"/>
    <col min="12" max="12" width="6.57421875" style="5" customWidth="1"/>
    <col min="13" max="13" width="6.7109375" style="5" customWidth="1"/>
    <col min="14" max="14" width="7.57421875" style="5" hidden="1" customWidth="1"/>
    <col min="15" max="15" width="7.7109375" style="5" hidden="1" customWidth="1"/>
    <col min="16" max="16" width="6.57421875" style="5" customWidth="1"/>
    <col min="17" max="18" width="6.7109375" style="5" customWidth="1"/>
    <col min="19" max="19" width="7.7109375" style="5" customWidth="1"/>
    <col min="20" max="20" width="7.57421875" style="5" customWidth="1"/>
    <col min="21" max="21" width="7.7109375" style="5" customWidth="1"/>
    <col min="22" max="26" width="6.57421875" style="5" customWidth="1"/>
    <col min="27" max="27" width="7.8515625" style="5" customWidth="1"/>
    <col min="28" max="30" width="7.57421875" style="5" customWidth="1"/>
    <col min="31" max="31" width="6.57421875" style="5" customWidth="1"/>
    <col min="32" max="32" width="0.13671875" style="5" customWidth="1"/>
    <col min="33" max="33" width="6.57421875" style="5" customWidth="1"/>
    <col min="34" max="34" width="7.57421875" style="5" hidden="1" customWidth="1"/>
    <col min="35" max="35" width="7.7109375" style="5" hidden="1" customWidth="1"/>
    <col min="36" max="37" width="6.57421875" style="5" customWidth="1"/>
    <col min="38" max="39" width="6.7109375" style="5" customWidth="1"/>
    <col min="40" max="40" width="7.57421875" style="5" customWidth="1"/>
    <col min="41" max="16384" width="9.140625" style="5" customWidth="1"/>
  </cols>
  <sheetData>
    <row r="1" spans="1:38" ht="24" customHeight="1">
      <c r="A1" s="222" t="s">
        <v>14</v>
      </c>
      <c r="B1" s="222"/>
      <c r="C1" s="1"/>
      <c r="D1" s="2"/>
      <c r="E1" s="29"/>
      <c r="F1" s="29"/>
      <c r="G1" s="211" t="s">
        <v>158</v>
      </c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3"/>
    </row>
    <row r="2" spans="1:38" ht="18" customHeight="1">
      <c r="A2" s="222" t="s">
        <v>24</v>
      </c>
      <c r="B2" s="222"/>
      <c r="C2" s="1"/>
      <c r="D2" s="2"/>
      <c r="E2" s="2"/>
      <c r="AL2" s="3"/>
    </row>
    <row r="3" spans="1:39" ht="24" customHeight="1">
      <c r="A3" s="213" t="s">
        <v>93</v>
      </c>
      <c r="B3" s="213"/>
      <c r="C3" s="6"/>
      <c r="D3" s="3"/>
      <c r="E3" s="3"/>
      <c r="F3" s="29"/>
      <c r="G3" s="29"/>
      <c r="H3" s="218" t="s">
        <v>30</v>
      </c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181" t="s">
        <v>140</v>
      </c>
      <c r="T3" s="181"/>
      <c r="U3" s="181"/>
      <c r="V3" s="211" t="s">
        <v>0</v>
      </c>
      <c r="W3" s="211"/>
      <c r="X3" s="211"/>
      <c r="Y3" s="29"/>
      <c r="Z3" s="29"/>
      <c r="AA3" s="29"/>
      <c r="AB3" s="29"/>
      <c r="AC3" s="29"/>
      <c r="AD3" s="29"/>
      <c r="AE3" s="29"/>
      <c r="AF3" s="29"/>
      <c r="AG3" s="29"/>
      <c r="AH3" s="211"/>
      <c r="AI3" s="211"/>
      <c r="AJ3" s="211"/>
      <c r="AK3" s="211"/>
      <c r="AL3" s="211"/>
      <c r="AM3" s="211"/>
    </row>
    <row r="4" spans="1:38" ht="24" customHeight="1">
      <c r="A4" s="213" t="s">
        <v>25</v>
      </c>
      <c r="B4" s="213"/>
      <c r="C4" s="6"/>
      <c r="D4" s="3"/>
      <c r="E4" s="3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3"/>
    </row>
    <row r="5" spans="1:38" ht="24" customHeight="1">
      <c r="A5" s="7"/>
      <c r="B5" s="7"/>
      <c r="C5" s="7"/>
      <c r="D5" s="7"/>
      <c r="E5" s="7"/>
      <c r="F5" s="29"/>
      <c r="G5" s="29"/>
      <c r="H5" s="211" t="s">
        <v>1</v>
      </c>
      <c r="I5" s="211"/>
      <c r="J5" s="29"/>
      <c r="K5" s="29"/>
      <c r="L5" s="181" t="s">
        <v>99</v>
      </c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3"/>
    </row>
    <row r="6" spans="6:39" ht="32.25" customHeight="1">
      <c r="F6" s="29"/>
      <c r="H6" s="213" t="s">
        <v>2</v>
      </c>
      <c r="I6" s="213"/>
      <c r="J6" s="213"/>
      <c r="K6" s="213"/>
      <c r="L6" s="213"/>
      <c r="M6" s="215" t="s">
        <v>96</v>
      </c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8"/>
      <c r="Z6" s="8"/>
      <c r="AA6" s="8"/>
      <c r="AB6" s="8"/>
      <c r="AC6" s="8"/>
      <c r="AD6" s="8"/>
      <c r="AE6" s="8"/>
      <c r="AF6" s="8"/>
      <c r="AG6" s="213" t="s">
        <v>51</v>
      </c>
      <c r="AH6" s="213"/>
      <c r="AI6" s="213"/>
      <c r="AJ6" s="213"/>
      <c r="AK6" s="213"/>
      <c r="AL6" s="213"/>
      <c r="AM6" s="213"/>
    </row>
    <row r="7" spans="1:38" ht="15" customHeight="1">
      <c r="A7" s="3"/>
      <c r="M7" s="182" t="s">
        <v>47</v>
      </c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3"/>
    </row>
    <row r="8" spans="1:39" ht="15" customHeight="1">
      <c r="A8" s="3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</row>
    <row r="9" spans="1:33" ht="17.25" customHeight="1">
      <c r="A9" s="3"/>
      <c r="E9" s="48" t="s">
        <v>40</v>
      </c>
      <c r="F9" s="49">
        <v>3</v>
      </c>
      <c r="G9" s="29"/>
      <c r="H9" s="29"/>
      <c r="L9" s="212" t="s">
        <v>41</v>
      </c>
      <c r="M9" s="212"/>
      <c r="N9" s="212"/>
      <c r="O9" s="212"/>
      <c r="P9" s="212"/>
      <c r="Q9" s="212"/>
      <c r="R9" s="51">
        <v>1</v>
      </c>
      <c r="S9" s="50"/>
      <c r="T9" s="212" t="s">
        <v>42</v>
      </c>
      <c r="U9" s="212"/>
      <c r="V9" s="212"/>
      <c r="W9" s="212"/>
      <c r="X9" s="47">
        <v>1</v>
      </c>
      <c r="Z9" s="50"/>
      <c r="AC9" s="212" t="s">
        <v>43</v>
      </c>
      <c r="AD9" s="212"/>
      <c r="AE9" s="212"/>
      <c r="AF9" s="29"/>
      <c r="AG9" s="49">
        <v>15</v>
      </c>
    </row>
    <row r="10" spans="1:38" ht="12" customHeight="1" thickBot="1">
      <c r="A10" s="3"/>
      <c r="F10" s="3"/>
      <c r="G10" s="211"/>
      <c r="H10" s="211"/>
      <c r="I10" s="211"/>
      <c r="J10" s="3"/>
      <c r="K10" s="3"/>
      <c r="L10" s="3"/>
      <c r="M10" s="6"/>
      <c r="N10" s="6"/>
      <c r="O10" s="211"/>
      <c r="P10" s="211"/>
      <c r="Q10" s="6"/>
      <c r="R10" s="3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10" t="s">
        <v>3</v>
      </c>
      <c r="AG10" s="211"/>
      <c r="AH10" s="211"/>
      <c r="AI10" s="211"/>
      <c r="AJ10" s="211"/>
      <c r="AK10" s="211"/>
      <c r="AL10" s="3"/>
    </row>
    <row r="11" spans="1:40" ht="23.25" customHeight="1" thickBot="1">
      <c r="A11" s="217" t="s">
        <v>29</v>
      </c>
      <c r="B11" s="187" t="s">
        <v>31</v>
      </c>
      <c r="C11" s="219" t="s">
        <v>15</v>
      </c>
      <c r="D11" s="183" t="s">
        <v>16</v>
      </c>
      <c r="E11" s="184"/>
      <c r="F11" s="184"/>
      <c r="G11" s="184"/>
      <c r="H11" s="184"/>
      <c r="I11" s="187"/>
      <c r="J11" s="183" t="s">
        <v>146</v>
      </c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7"/>
      <c r="AB11" s="183" t="s">
        <v>147</v>
      </c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7"/>
      <c r="AN11" s="216" t="s">
        <v>90</v>
      </c>
    </row>
    <row r="12" spans="1:40" ht="24" customHeight="1" thickBot="1">
      <c r="A12" s="217"/>
      <c r="B12" s="187"/>
      <c r="C12" s="220"/>
      <c r="D12" s="210" t="s">
        <v>17</v>
      </c>
      <c r="E12" s="177" t="s">
        <v>97</v>
      </c>
      <c r="F12" s="183" t="s">
        <v>18</v>
      </c>
      <c r="G12" s="184"/>
      <c r="H12" s="184"/>
      <c r="I12" s="187"/>
      <c r="J12" s="185" t="s">
        <v>48</v>
      </c>
      <c r="K12" s="186"/>
      <c r="L12" s="186"/>
      <c r="M12" s="186"/>
      <c r="N12" s="186"/>
      <c r="O12" s="186"/>
      <c r="P12" s="186"/>
      <c r="Q12" s="186"/>
      <c r="R12" s="186"/>
      <c r="S12" s="183" t="s">
        <v>137</v>
      </c>
      <c r="T12" s="184"/>
      <c r="U12" s="184"/>
      <c r="V12" s="184"/>
      <c r="W12" s="184"/>
      <c r="X12" s="184"/>
      <c r="Y12" s="184"/>
      <c r="Z12" s="184"/>
      <c r="AA12" s="187"/>
      <c r="AB12" s="183" t="s">
        <v>130</v>
      </c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7"/>
      <c r="AN12" s="216"/>
    </row>
    <row r="13" spans="1:40" ht="23.25" customHeight="1" thickBot="1">
      <c r="A13" s="217"/>
      <c r="B13" s="187"/>
      <c r="C13" s="220"/>
      <c r="D13" s="210"/>
      <c r="E13" s="210"/>
      <c r="F13" s="177" t="s">
        <v>32</v>
      </c>
      <c r="G13" s="170" t="s">
        <v>33</v>
      </c>
      <c r="H13" s="208" t="s">
        <v>34</v>
      </c>
      <c r="I13" s="177" t="s">
        <v>35</v>
      </c>
      <c r="J13" s="177" t="s">
        <v>19</v>
      </c>
      <c r="K13" s="177" t="s">
        <v>20</v>
      </c>
      <c r="L13" s="177" t="s">
        <v>36</v>
      </c>
      <c r="M13" s="183" t="s">
        <v>18</v>
      </c>
      <c r="N13" s="184"/>
      <c r="O13" s="184"/>
      <c r="P13" s="184"/>
      <c r="Q13" s="184"/>
      <c r="R13" s="184"/>
      <c r="S13" s="177" t="s">
        <v>19</v>
      </c>
      <c r="T13" s="177" t="s">
        <v>36</v>
      </c>
      <c r="U13" s="177" t="s">
        <v>20</v>
      </c>
      <c r="V13" s="204" t="s">
        <v>39</v>
      </c>
      <c r="W13" s="205"/>
      <c r="X13" s="205"/>
      <c r="Y13" s="206"/>
      <c r="Z13" s="39"/>
      <c r="AB13" s="177" t="s">
        <v>19</v>
      </c>
      <c r="AC13" s="177" t="s">
        <v>21</v>
      </c>
      <c r="AD13" s="177" t="s">
        <v>20</v>
      </c>
      <c r="AE13" s="183" t="s">
        <v>39</v>
      </c>
      <c r="AF13" s="184"/>
      <c r="AG13" s="184"/>
      <c r="AH13" s="184"/>
      <c r="AI13" s="184"/>
      <c r="AJ13" s="184"/>
      <c r="AK13" s="184"/>
      <c r="AL13" s="39"/>
      <c r="AM13" s="38"/>
      <c r="AN13" s="216"/>
    </row>
    <row r="14" spans="1:40" ht="108" customHeight="1" thickBot="1">
      <c r="A14" s="217"/>
      <c r="B14" s="187"/>
      <c r="C14" s="221"/>
      <c r="D14" s="178"/>
      <c r="E14" s="178"/>
      <c r="F14" s="178"/>
      <c r="G14" s="207"/>
      <c r="H14" s="209"/>
      <c r="I14" s="178"/>
      <c r="J14" s="178"/>
      <c r="K14" s="178"/>
      <c r="L14" s="178"/>
      <c r="M14" s="216" t="s">
        <v>32</v>
      </c>
      <c r="N14" s="216"/>
      <c r="O14" s="216"/>
      <c r="P14" s="42" t="s">
        <v>33</v>
      </c>
      <c r="Q14" s="43" t="s">
        <v>34</v>
      </c>
      <c r="R14" s="41" t="s">
        <v>35</v>
      </c>
      <c r="S14" s="178"/>
      <c r="T14" s="178"/>
      <c r="U14" s="178"/>
      <c r="V14" s="44" t="s">
        <v>32</v>
      </c>
      <c r="W14" s="42" t="s">
        <v>33</v>
      </c>
      <c r="X14" s="42" t="s">
        <v>34</v>
      </c>
      <c r="Y14" s="45" t="s">
        <v>35</v>
      </c>
      <c r="Z14" s="40" t="s">
        <v>37</v>
      </c>
      <c r="AA14" s="22" t="s">
        <v>38</v>
      </c>
      <c r="AB14" s="178"/>
      <c r="AC14" s="178"/>
      <c r="AD14" s="178"/>
      <c r="AE14" s="42" t="s">
        <v>32</v>
      </c>
      <c r="AF14" s="46"/>
      <c r="AG14" s="170" t="s">
        <v>33</v>
      </c>
      <c r="AH14" s="171"/>
      <c r="AI14" s="172"/>
      <c r="AJ14" s="43" t="s">
        <v>34</v>
      </c>
      <c r="AK14" s="42" t="s">
        <v>35</v>
      </c>
      <c r="AL14" s="40" t="s">
        <v>37</v>
      </c>
      <c r="AM14" s="22" t="s">
        <v>38</v>
      </c>
      <c r="AN14" s="216"/>
    </row>
    <row r="15" spans="1:40" s="18" customFormat="1" ht="24" customHeight="1" thickBot="1">
      <c r="A15" s="92">
        <v>1</v>
      </c>
      <c r="B15" s="238" t="s">
        <v>26</v>
      </c>
      <c r="C15" s="93"/>
      <c r="D15" s="92">
        <f>D16+D18+D20+D22+D26+D30</f>
        <v>1134</v>
      </c>
      <c r="E15" s="92">
        <f>E16+E18+E20+E22+E26+E30</f>
        <v>74</v>
      </c>
      <c r="F15" s="92">
        <f>F16+F18+F20+F22+F26+F30</f>
        <v>38</v>
      </c>
      <c r="G15" s="92">
        <f>G20</f>
        <v>4</v>
      </c>
      <c r="H15" s="94">
        <f>H16+H18+H20+H22+H26+H30</f>
        <v>32</v>
      </c>
      <c r="I15" s="97" t="e">
        <f>I16+#REF!+I18+I20+I22</f>
        <v>#REF!</v>
      </c>
      <c r="J15" s="94"/>
      <c r="K15" s="95"/>
      <c r="L15" s="97" t="e">
        <f>L16+#REF!+L18+L20+L22+L26</f>
        <v>#REF!</v>
      </c>
      <c r="M15" s="97" t="e">
        <f>M16+#REF!+M18+M20+M22+M26</f>
        <v>#REF!</v>
      </c>
      <c r="N15" s="97" t="e">
        <f>N16+#REF!+N18+N20+N22+N26</f>
        <v>#REF!</v>
      </c>
      <c r="O15" s="97" t="e">
        <f>O16+#REF!+O18+O20+O22+O26</f>
        <v>#REF!</v>
      </c>
      <c r="P15" s="97" t="e">
        <f>P16+#REF!+P18+P20+P22+P26</f>
        <v>#REF!</v>
      </c>
      <c r="Q15" s="97" t="e">
        <f>Q16+#REF!+Q18+Q20+Q22+Q26</f>
        <v>#REF!</v>
      </c>
      <c r="R15" s="97" t="e">
        <f>R16+#REF!+R18+R20+R22+R26</f>
        <v>#REF!</v>
      </c>
      <c r="S15" s="92">
        <f>S16+S18+S20+S22+S26+S30</f>
        <v>564</v>
      </c>
      <c r="T15" s="92">
        <f>T16+T18+T20+T22+T26+T30</f>
        <v>40</v>
      </c>
      <c r="U15" s="92">
        <f>U16+U18+U20+U22+U26+U30</f>
        <v>15.5</v>
      </c>
      <c r="V15" s="92">
        <f>V18+V20+V22+V26+V30</f>
        <v>24</v>
      </c>
      <c r="W15" s="97" t="e">
        <f>W16+W18+W20+W22+W26</f>
        <v>#REF!</v>
      </c>
      <c r="X15" s="92">
        <f>X18+X22+X26</f>
        <v>16</v>
      </c>
      <c r="Y15" s="97" t="e">
        <f>Y16+#REF!+Y18+Y20+Y22+Y26</f>
        <v>#REF!</v>
      </c>
      <c r="Z15" s="92"/>
      <c r="AA15" s="92"/>
      <c r="AB15" s="92">
        <f>AB16+AB18+AB20+AB22+AB26+AB30</f>
        <v>570</v>
      </c>
      <c r="AC15" s="92">
        <f>AC16+AC18+AC20+AC22+AC26+AC30</f>
        <v>34</v>
      </c>
      <c r="AD15" s="92">
        <f>AD16+AD18+AD20+AD22+AD26+AD30</f>
        <v>14.5</v>
      </c>
      <c r="AE15" s="112">
        <f>AE16+AE18+AE20+AE22+AE26+AE30</f>
        <v>14</v>
      </c>
      <c r="AF15" s="96" t="e">
        <f>AF16+AF18+AF20+AF22+AF26</f>
        <v>#REF!</v>
      </c>
      <c r="AG15" s="92">
        <f>AG20</f>
        <v>4</v>
      </c>
      <c r="AH15" s="92" t="e">
        <f>AH16+AH18+AH20+AH22+AH26</f>
        <v>#REF!</v>
      </c>
      <c r="AI15" s="92" t="e">
        <f>AI16+AI18+AI20+AI22+AI26</f>
        <v>#REF!</v>
      </c>
      <c r="AJ15" s="92">
        <f>AJ16+AJ18+AJ20+AJ22+AJ26+AJ30</f>
        <v>16</v>
      </c>
      <c r="AK15" s="97" t="e">
        <f>AK16+#REF!+AK18+AK20+AK22+AK26</f>
        <v>#REF!</v>
      </c>
      <c r="AL15" s="92"/>
      <c r="AM15" s="92"/>
      <c r="AN15" s="92">
        <f>AN16+AN18+AN20+AN22+AN26+AN30</f>
        <v>30</v>
      </c>
    </row>
    <row r="16" spans="1:41" s="18" customFormat="1" ht="21" customHeight="1" thickBot="1">
      <c r="A16" s="98" t="s">
        <v>27</v>
      </c>
      <c r="B16" s="239" t="s">
        <v>98</v>
      </c>
      <c r="C16" s="99"/>
      <c r="D16" s="100">
        <f>D17</f>
        <v>144</v>
      </c>
      <c r="E16" s="102">
        <f>E17</f>
        <v>0</v>
      </c>
      <c r="F16" s="102">
        <f>F17</f>
        <v>0</v>
      </c>
      <c r="G16" s="102">
        <f>G17</f>
        <v>0</v>
      </c>
      <c r="H16" s="122"/>
      <c r="I16" s="102">
        <f>I17</f>
        <v>0</v>
      </c>
      <c r="J16" s="100" t="e">
        <f>#REF!+#REF!+J17</f>
        <v>#REF!</v>
      </c>
      <c r="K16" s="100" t="e">
        <f>#REF!+#REF!+K17</f>
        <v>#REF!</v>
      </c>
      <c r="L16" s="102" t="e">
        <f>#REF!+#REF!+L17</f>
        <v>#REF!</v>
      </c>
      <c r="M16" s="102" t="e">
        <f>#REF!+#REF!+M17</f>
        <v>#REF!</v>
      </c>
      <c r="N16" s="102" t="e">
        <f>#REF!+#REF!+N17</f>
        <v>#REF!</v>
      </c>
      <c r="O16" s="102" t="e">
        <f>#REF!+#REF!+O17</f>
        <v>#REF!</v>
      </c>
      <c r="P16" s="102" t="e">
        <f>#REF!+#REF!+P17</f>
        <v>#REF!</v>
      </c>
      <c r="Q16" s="102" t="e">
        <f>#REF!+#REF!+Q17</f>
        <v>#REF!</v>
      </c>
      <c r="R16" s="102" t="e">
        <f>#REF!+#REF!+R17</f>
        <v>#REF!</v>
      </c>
      <c r="S16" s="100">
        <f>S17</f>
        <v>144</v>
      </c>
      <c r="T16" s="102">
        <f>T17</f>
        <v>0</v>
      </c>
      <c r="U16" s="100">
        <f>U17</f>
        <v>4</v>
      </c>
      <c r="V16" s="102">
        <f>V17</f>
        <v>0</v>
      </c>
      <c r="W16" s="102" t="e">
        <f>#REF!+#REF!+W17</f>
        <v>#REF!</v>
      </c>
      <c r="X16" s="102" t="e">
        <f>#REF!+#REF!+X17</f>
        <v>#REF!</v>
      </c>
      <c r="Y16" s="102" t="e">
        <f>#REF!+#REF!+Y17</f>
        <v>#REF!</v>
      </c>
      <c r="Z16" s="100"/>
      <c r="AA16" s="100"/>
      <c r="AB16" s="102">
        <f>AB17</f>
        <v>0</v>
      </c>
      <c r="AC16" s="102">
        <f>AC17</f>
        <v>0</v>
      </c>
      <c r="AD16" s="102">
        <f>AD17</f>
        <v>0</v>
      </c>
      <c r="AE16" s="120">
        <f>AE17</f>
        <v>0</v>
      </c>
      <c r="AF16" s="121" t="e">
        <f>#REF!+#REF!+AF17</f>
        <v>#REF!</v>
      </c>
      <c r="AG16" s="102">
        <f>AG17</f>
        <v>0</v>
      </c>
      <c r="AH16" s="102">
        <f>AH17</f>
        <v>0</v>
      </c>
      <c r="AI16" s="102">
        <f>AI17</f>
        <v>0</v>
      </c>
      <c r="AJ16" s="102">
        <f>AJ17</f>
        <v>0</v>
      </c>
      <c r="AK16" s="102">
        <f>AK17</f>
        <v>0</v>
      </c>
      <c r="AL16" s="102" t="e">
        <f>#REF!+#REF!+AL17</f>
        <v>#REF!</v>
      </c>
      <c r="AM16" s="102" t="e">
        <f>#REF!+#REF!+AM17</f>
        <v>#REF!</v>
      </c>
      <c r="AN16" s="100">
        <f>AN17</f>
        <v>4</v>
      </c>
      <c r="AO16" s="59"/>
    </row>
    <row r="17" spans="1:41" s="18" customFormat="1" ht="20.25" customHeight="1" thickBot="1">
      <c r="A17" s="52" t="s">
        <v>52</v>
      </c>
      <c r="B17" s="123" t="s">
        <v>53</v>
      </c>
      <c r="C17" s="13" t="s">
        <v>141</v>
      </c>
      <c r="D17" s="13">
        <f>S17+AB17</f>
        <v>144</v>
      </c>
      <c r="E17" s="58"/>
      <c r="F17" s="14"/>
      <c r="G17" s="60"/>
      <c r="H17" s="60"/>
      <c r="I17" s="14"/>
      <c r="J17" s="15"/>
      <c r="K17" s="14"/>
      <c r="L17" s="14"/>
      <c r="M17" s="31"/>
      <c r="N17" s="32"/>
      <c r="O17" s="12"/>
      <c r="P17" s="31"/>
      <c r="Q17" s="11"/>
      <c r="R17" s="31"/>
      <c r="S17" s="16">
        <v>144</v>
      </c>
      <c r="T17" s="16"/>
      <c r="U17" s="16">
        <v>4</v>
      </c>
      <c r="V17" s="16"/>
      <c r="W17" s="16"/>
      <c r="X17" s="16"/>
      <c r="Y17" s="16"/>
      <c r="Z17" s="16" t="s">
        <v>54</v>
      </c>
      <c r="AA17" s="16"/>
      <c r="AB17" s="16"/>
      <c r="AC17" s="16"/>
      <c r="AD17" s="16"/>
      <c r="AE17" s="114"/>
      <c r="AF17" s="32"/>
      <c r="AG17" s="11"/>
      <c r="AH17" s="32"/>
      <c r="AI17" s="12"/>
      <c r="AJ17" s="11"/>
      <c r="AK17" s="31"/>
      <c r="AL17" s="13"/>
      <c r="AM17" s="11"/>
      <c r="AN17" s="11">
        <f>U17+AD17</f>
        <v>4</v>
      </c>
      <c r="AO17" s="59"/>
    </row>
    <row r="18" spans="1:41" s="18" customFormat="1" ht="24.75" customHeight="1" thickBot="1">
      <c r="A18" s="98" t="s">
        <v>44</v>
      </c>
      <c r="B18" s="124" t="s">
        <v>55</v>
      </c>
      <c r="C18" s="99"/>
      <c r="D18" s="100">
        <f>D19</f>
        <v>160</v>
      </c>
      <c r="E18" s="100">
        <f>E19</f>
        <v>4</v>
      </c>
      <c r="F18" s="100">
        <f>F19</f>
        <v>2</v>
      </c>
      <c r="G18" s="122" t="e">
        <f>#REF!+#REF!+G19</f>
        <v>#REF!</v>
      </c>
      <c r="H18" s="100">
        <f>H19</f>
        <v>2</v>
      </c>
      <c r="I18" s="102" t="e">
        <f>#REF!+#REF!+I19</f>
        <v>#REF!</v>
      </c>
      <c r="J18" s="102" t="e">
        <f>#REF!+#REF!+J19</f>
        <v>#REF!</v>
      </c>
      <c r="K18" s="102" t="e">
        <f>#REF!+#REF!+K19</f>
        <v>#REF!</v>
      </c>
      <c r="L18" s="102" t="e">
        <f>#REF!+#REF!+L19</f>
        <v>#REF!</v>
      </c>
      <c r="M18" s="102" t="e">
        <f>#REF!+#REF!+M19</f>
        <v>#REF!</v>
      </c>
      <c r="N18" s="102" t="e">
        <f>#REF!+#REF!+N19</f>
        <v>#REF!</v>
      </c>
      <c r="O18" s="102" t="e">
        <f>#REF!+#REF!+O19</f>
        <v>#REF!</v>
      </c>
      <c r="P18" s="102" t="e">
        <f>#REF!+#REF!+P19</f>
        <v>#REF!</v>
      </c>
      <c r="Q18" s="102" t="e">
        <f>#REF!+#REF!+Q19</f>
        <v>#REF!</v>
      </c>
      <c r="R18" s="102" t="e">
        <f>#REF!+#REF!+R19</f>
        <v>#REF!</v>
      </c>
      <c r="S18" s="100">
        <f>S19</f>
        <v>160</v>
      </c>
      <c r="T18" s="100">
        <f>T19</f>
        <v>4</v>
      </c>
      <c r="U18" s="100">
        <f>U19</f>
        <v>4</v>
      </c>
      <c r="V18" s="100">
        <f>V19</f>
        <v>2</v>
      </c>
      <c r="W18" s="100"/>
      <c r="X18" s="100">
        <f>X19</f>
        <v>2</v>
      </c>
      <c r="Y18" s="102" t="e">
        <f>#REF!+#REF!+Y19</f>
        <v>#REF!</v>
      </c>
      <c r="Z18" s="100"/>
      <c r="AA18" s="100"/>
      <c r="AB18" s="100"/>
      <c r="AC18" s="100"/>
      <c r="AD18" s="100"/>
      <c r="AE18" s="113"/>
      <c r="AF18" s="101"/>
      <c r="AG18" s="100"/>
      <c r="AH18" s="105"/>
      <c r="AI18" s="100"/>
      <c r="AJ18" s="100"/>
      <c r="AK18" s="100"/>
      <c r="AL18" s="100"/>
      <c r="AM18" s="100"/>
      <c r="AN18" s="100">
        <f>AN19</f>
        <v>4</v>
      </c>
      <c r="AO18" s="59"/>
    </row>
    <row r="19" spans="1:41" s="18" customFormat="1" ht="25.5" customHeight="1" thickBot="1">
      <c r="A19" s="33" t="s">
        <v>61</v>
      </c>
      <c r="B19" s="123" t="s">
        <v>86</v>
      </c>
      <c r="C19" s="13" t="s">
        <v>85</v>
      </c>
      <c r="D19" s="13">
        <f>S19+AB19</f>
        <v>160</v>
      </c>
      <c r="E19" s="58">
        <f>T19+AC19</f>
        <v>4</v>
      </c>
      <c r="F19" s="14">
        <f>M19+V19+AE19</f>
        <v>2</v>
      </c>
      <c r="G19" s="60">
        <f>U19+AG19</f>
        <v>4</v>
      </c>
      <c r="H19" s="14">
        <f>V19+AH19</f>
        <v>2</v>
      </c>
      <c r="I19" s="60">
        <f>W19+AI19</f>
        <v>0</v>
      </c>
      <c r="J19" s="15"/>
      <c r="K19" s="14"/>
      <c r="L19" s="14"/>
      <c r="M19" s="31"/>
      <c r="N19" s="32"/>
      <c r="O19" s="12"/>
      <c r="P19" s="31"/>
      <c r="Q19" s="11"/>
      <c r="R19" s="31"/>
      <c r="S19" s="16">
        <v>160</v>
      </c>
      <c r="T19" s="16">
        <f>V19+W19+X19+Y19</f>
        <v>4</v>
      </c>
      <c r="U19" s="16">
        <v>4</v>
      </c>
      <c r="V19" s="16">
        <v>2</v>
      </c>
      <c r="W19" s="16"/>
      <c r="X19" s="16">
        <v>2</v>
      </c>
      <c r="Y19" s="16"/>
      <c r="Z19" s="16" t="s">
        <v>54</v>
      </c>
      <c r="AA19" s="16"/>
      <c r="AB19" s="16"/>
      <c r="AC19" s="16"/>
      <c r="AD19" s="16"/>
      <c r="AE19" s="114"/>
      <c r="AF19" s="12"/>
      <c r="AG19" s="31"/>
      <c r="AH19" s="32"/>
      <c r="AI19" s="12"/>
      <c r="AJ19" s="11"/>
      <c r="AK19" s="31"/>
      <c r="AL19" s="13"/>
      <c r="AM19" s="76"/>
      <c r="AN19" s="11">
        <f aca="true" t="shared" si="0" ref="AN19:AN28">U19+AD19</f>
        <v>4</v>
      </c>
      <c r="AO19" s="59"/>
    </row>
    <row r="20" spans="1:41" s="18" customFormat="1" ht="21" customHeight="1" thickBot="1">
      <c r="A20" s="106" t="s">
        <v>58</v>
      </c>
      <c r="B20" s="124" t="s">
        <v>59</v>
      </c>
      <c r="C20" s="99"/>
      <c r="D20" s="100">
        <f>D21</f>
        <v>80</v>
      </c>
      <c r="E20" s="100">
        <f aca="true" t="shared" si="1" ref="E20:AL20">E21</f>
        <v>8</v>
      </c>
      <c r="F20" s="100">
        <f>V20+AE20</f>
        <v>4</v>
      </c>
      <c r="G20" s="104">
        <f>G21</f>
        <v>4</v>
      </c>
      <c r="H20" s="102">
        <f t="shared" si="1"/>
        <v>0</v>
      </c>
      <c r="I20" s="102">
        <f t="shared" si="1"/>
        <v>0</v>
      </c>
      <c r="J20" s="102">
        <f t="shared" si="1"/>
        <v>0</v>
      </c>
      <c r="K20" s="102">
        <f t="shared" si="1"/>
        <v>0</v>
      </c>
      <c r="L20" s="102">
        <f t="shared" si="1"/>
        <v>0</v>
      </c>
      <c r="M20" s="102">
        <f t="shared" si="1"/>
        <v>0</v>
      </c>
      <c r="N20" s="102">
        <f t="shared" si="1"/>
        <v>0</v>
      </c>
      <c r="O20" s="102">
        <f t="shared" si="1"/>
        <v>0</v>
      </c>
      <c r="P20" s="102">
        <f t="shared" si="1"/>
        <v>0</v>
      </c>
      <c r="Q20" s="102">
        <f t="shared" si="1"/>
        <v>0</v>
      </c>
      <c r="R20" s="102">
        <f t="shared" si="1"/>
        <v>0</v>
      </c>
      <c r="S20" s="102">
        <f t="shared" si="1"/>
        <v>0</v>
      </c>
      <c r="T20" s="100">
        <f t="shared" si="1"/>
        <v>2</v>
      </c>
      <c r="U20" s="102">
        <f t="shared" si="1"/>
        <v>0</v>
      </c>
      <c r="V20" s="100">
        <f t="shared" si="1"/>
        <v>2</v>
      </c>
      <c r="W20" s="102">
        <f t="shared" si="1"/>
        <v>0</v>
      </c>
      <c r="X20" s="102">
        <f t="shared" si="1"/>
        <v>0</v>
      </c>
      <c r="Y20" s="102">
        <f t="shared" si="1"/>
        <v>0</v>
      </c>
      <c r="Z20" s="102">
        <f t="shared" si="1"/>
        <v>0</v>
      </c>
      <c r="AA20" s="102">
        <f t="shared" si="1"/>
        <v>0</v>
      </c>
      <c r="AB20" s="100">
        <f t="shared" si="1"/>
        <v>80</v>
      </c>
      <c r="AC20" s="100">
        <f>AC21</f>
        <v>6</v>
      </c>
      <c r="AD20" s="100">
        <f t="shared" si="1"/>
        <v>2</v>
      </c>
      <c r="AE20" s="147">
        <f t="shared" si="1"/>
        <v>2</v>
      </c>
      <c r="AF20" s="105">
        <f t="shared" si="1"/>
        <v>0</v>
      </c>
      <c r="AG20" s="100">
        <f t="shared" si="1"/>
        <v>4</v>
      </c>
      <c r="AH20" s="100">
        <f t="shared" si="1"/>
        <v>0</v>
      </c>
      <c r="AI20" s="100">
        <f t="shared" si="1"/>
        <v>0</v>
      </c>
      <c r="AJ20" s="102">
        <f t="shared" si="1"/>
        <v>0</v>
      </c>
      <c r="AK20" s="102">
        <f t="shared" si="1"/>
        <v>0</v>
      </c>
      <c r="AL20" s="102">
        <f t="shared" si="1"/>
        <v>0</v>
      </c>
      <c r="AM20" s="100"/>
      <c r="AN20" s="103">
        <f>AN21</f>
        <v>2</v>
      </c>
      <c r="AO20" s="59"/>
    </row>
    <row r="21" spans="1:41" s="18" customFormat="1" ht="18.75" customHeight="1" thickBot="1">
      <c r="A21" s="33" t="s">
        <v>100</v>
      </c>
      <c r="B21" s="123" t="s">
        <v>159</v>
      </c>
      <c r="C21" s="13" t="s">
        <v>85</v>
      </c>
      <c r="D21" s="13">
        <f>S21+AB21</f>
        <v>80</v>
      </c>
      <c r="E21" s="58">
        <f>T21+AC21</f>
        <v>8</v>
      </c>
      <c r="F21" s="14">
        <f>T21+AD21</f>
        <v>4</v>
      </c>
      <c r="G21" s="14">
        <f>AG21</f>
        <v>4</v>
      </c>
      <c r="H21" s="14"/>
      <c r="I21" s="14"/>
      <c r="J21" s="15"/>
      <c r="K21" s="14"/>
      <c r="L21" s="14"/>
      <c r="M21" s="31"/>
      <c r="N21" s="32"/>
      <c r="O21" s="12"/>
      <c r="P21" s="31"/>
      <c r="Q21" s="11"/>
      <c r="R21" s="31"/>
      <c r="S21" s="16"/>
      <c r="T21" s="16">
        <f>V21+W21+X21+Y21</f>
        <v>2</v>
      </c>
      <c r="U21" s="16"/>
      <c r="V21" s="16">
        <v>2</v>
      </c>
      <c r="W21" s="16"/>
      <c r="X21" s="16"/>
      <c r="Y21" s="16"/>
      <c r="Z21" s="16"/>
      <c r="AA21" s="16"/>
      <c r="AB21" s="16">
        <v>80</v>
      </c>
      <c r="AC21" s="16">
        <f>AE21+AG21</f>
        <v>6</v>
      </c>
      <c r="AD21" s="16">
        <v>2</v>
      </c>
      <c r="AE21" s="114">
        <v>2</v>
      </c>
      <c r="AF21" s="12"/>
      <c r="AG21" s="31">
        <v>4</v>
      </c>
      <c r="AH21" s="32"/>
      <c r="AI21" s="12"/>
      <c r="AJ21" s="11"/>
      <c r="AK21" s="31"/>
      <c r="AL21" s="13"/>
      <c r="AM21" s="76" t="s">
        <v>57</v>
      </c>
      <c r="AN21" s="142">
        <f t="shared" si="0"/>
        <v>2</v>
      </c>
      <c r="AO21" s="59"/>
    </row>
    <row r="22" spans="1:41" s="18" customFormat="1" ht="21.75" customHeight="1" thickBot="1">
      <c r="A22" s="107" t="s">
        <v>62</v>
      </c>
      <c r="B22" s="124" t="s">
        <v>60</v>
      </c>
      <c r="C22" s="99"/>
      <c r="D22" s="100">
        <f>D23+D24+D25</f>
        <v>450</v>
      </c>
      <c r="E22" s="100">
        <f>E23+E24+E25</f>
        <v>36</v>
      </c>
      <c r="F22" s="100">
        <f>F23+F24+F25</f>
        <v>16</v>
      </c>
      <c r="G22" s="102" t="e">
        <f>G23+G24+G25+#REF!</f>
        <v>#REF!</v>
      </c>
      <c r="H22" s="100">
        <f>H23+H24+H25</f>
        <v>20</v>
      </c>
      <c r="I22" s="102" t="e">
        <f>I23+I24+I25+#REF!</f>
        <v>#REF!</v>
      </c>
      <c r="J22" s="102" t="e">
        <f>#REF!+J24+J25+#REF!</f>
        <v>#REF!</v>
      </c>
      <c r="K22" s="102" t="e">
        <f>#REF!+K24+K25+#REF!</f>
        <v>#REF!</v>
      </c>
      <c r="L22" s="102" t="e">
        <f>#REF!+L24+L25+#REF!</f>
        <v>#REF!</v>
      </c>
      <c r="M22" s="102" t="e">
        <f>#REF!+M24+M25+#REF!</f>
        <v>#REF!</v>
      </c>
      <c r="N22" s="102" t="e">
        <f>#REF!+N24+N25+#REF!</f>
        <v>#REF!</v>
      </c>
      <c r="O22" s="102" t="e">
        <f>#REF!+O24+O25+#REF!</f>
        <v>#REF!</v>
      </c>
      <c r="P22" s="102" t="e">
        <f>#REF!+P24+P25+#REF!</f>
        <v>#REF!</v>
      </c>
      <c r="Q22" s="102" t="e">
        <f>#REF!+Q24+Q25+#REF!</f>
        <v>#REF!</v>
      </c>
      <c r="R22" s="102" t="e">
        <f>#REF!+R24+R25+#REF!</f>
        <v>#REF!</v>
      </c>
      <c r="S22" s="100">
        <f>S23+S24+S25</f>
        <v>210</v>
      </c>
      <c r="T22" s="100">
        <f>T23+T24+T25</f>
        <v>24</v>
      </c>
      <c r="U22" s="100">
        <f>U23+U24+U25</f>
        <v>6</v>
      </c>
      <c r="V22" s="100">
        <f>V23+V24+V25</f>
        <v>12</v>
      </c>
      <c r="W22" s="102">
        <f>X23+X24+X25</f>
        <v>12</v>
      </c>
      <c r="X22" s="103">
        <f>X23+X24+X25</f>
        <v>12</v>
      </c>
      <c r="Y22" s="102" t="e">
        <f>#REF!+Y24+Y25+#REF!</f>
        <v>#REF!</v>
      </c>
      <c r="Z22" s="102" t="e">
        <f>#REF!+Z24+Z25+#REF!</f>
        <v>#REF!</v>
      </c>
      <c r="AA22" s="102" t="e">
        <f>#REF!+AA24+AA25+#REF!</f>
        <v>#REF!</v>
      </c>
      <c r="AB22" s="100">
        <f>AB23+AB24+AB25</f>
        <v>240</v>
      </c>
      <c r="AC22" s="100">
        <f>AC23+AC24+AC25</f>
        <v>12</v>
      </c>
      <c r="AD22" s="100">
        <f>AD23+AD24+AD25</f>
        <v>6</v>
      </c>
      <c r="AE22" s="113">
        <f>AE23+AE24+AE25</f>
        <v>4</v>
      </c>
      <c r="AF22" s="105" t="e">
        <f>#REF!+AF24+AF25+#REF!</f>
        <v>#REF!</v>
      </c>
      <c r="AG22" s="102" t="e">
        <f>AG23+AG24+AG25+#REF!</f>
        <v>#REF!</v>
      </c>
      <c r="AH22" s="100" t="e">
        <f>#REF!+AH24+AH25+#REF!</f>
        <v>#REF!</v>
      </c>
      <c r="AI22" s="100" t="e">
        <f>#REF!+AI24+AI25+#REF!</f>
        <v>#REF!</v>
      </c>
      <c r="AJ22" s="100">
        <f>AJ23+AJ24+AJ25</f>
        <v>8</v>
      </c>
      <c r="AK22" s="102" t="e">
        <f>#REF!+AK25+AK24+AK23</f>
        <v>#REF!</v>
      </c>
      <c r="AL22" s="100"/>
      <c r="AM22" s="102" t="e">
        <f>#REF!+AM24+AM25+#REF!</f>
        <v>#REF!</v>
      </c>
      <c r="AN22" s="100">
        <f>AN23+AN24+AN25</f>
        <v>12</v>
      </c>
      <c r="AO22" s="59"/>
    </row>
    <row r="23" spans="1:41" s="18" customFormat="1" ht="21" customHeight="1" thickBot="1">
      <c r="A23" s="33" t="s">
        <v>101</v>
      </c>
      <c r="B23" s="123" t="s">
        <v>102</v>
      </c>
      <c r="C23" s="13" t="s">
        <v>85</v>
      </c>
      <c r="D23" s="13">
        <f aca="true" t="shared" si="2" ref="D23:E25">S23+AB23</f>
        <v>120</v>
      </c>
      <c r="E23" s="58">
        <f>T23+AC23</f>
        <v>16</v>
      </c>
      <c r="F23" s="14">
        <f>M23+V23+AE23</f>
        <v>8</v>
      </c>
      <c r="G23" s="60">
        <f>U23+AG23</f>
        <v>0</v>
      </c>
      <c r="H23" s="14">
        <f>X23+AJ23</f>
        <v>8</v>
      </c>
      <c r="I23" s="60">
        <f>W23+AI23</f>
        <v>0</v>
      </c>
      <c r="J23" s="85"/>
      <c r="K23" s="86"/>
      <c r="L23" s="86"/>
      <c r="M23" s="86"/>
      <c r="N23" s="87"/>
      <c r="O23" s="88"/>
      <c r="P23" s="86"/>
      <c r="Q23" s="85"/>
      <c r="R23" s="86"/>
      <c r="S23" s="89"/>
      <c r="T23" s="16">
        <f>V23+W23+X23+Y23</f>
        <v>8</v>
      </c>
      <c r="U23" s="89"/>
      <c r="V23" s="16">
        <v>4</v>
      </c>
      <c r="W23" s="86"/>
      <c r="X23" s="16">
        <v>4</v>
      </c>
      <c r="Y23" s="86"/>
      <c r="Z23" s="90"/>
      <c r="AA23" s="86"/>
      <c r="AB23" s="16">
        <v>120</v>
      </c>
      <c r="AC23" s="16">
        <f>AE23+AF23+AG23+AH23+AJ23</f>
        <v>8</v>
      </c>
      <c r="AD23" s="16">
        <v>3</v>
      </c>
      <c r="AE23" s="115">
        <v>4</v>
      </c>
      <c r="AF23" s="61"/>
      <c r="AG23" s="86"/>
      <c r="AH23" s="58"/>
      <c r="AI23" s="61"/>
      <c r="AJ23" s="13">
        <v>4</v>
      </c>
      <c r="AK23" s="86"/>
      <c r="AL23" s="13" t="s">
        <v>54</v>
      </c>
      <c r="AM23" s="76"/>
      <c r="AN23" s="11">
        <f t="shared" si="0"/>
        <v>3</v>
      </c>
      <c r="AO23" s="59"/>
    </row>
    <row r="24" spans="1:41" s="18" customFormat="1" ht="21.75" customHeight="1" thickBot="1">
      <c r="A24" s="33" t="s">
        <v>64</v>
      </c>
      <c r="B24" s="123" t="s">
        <v>87</v>
      </c>
      <c r="C24" s="13" t="s">
        <v>85</v>
      </c>
      <c r="D24" s="13">
        <f t="shared" si="2"/>
        <v>240</v>
      </c>
      <c r="E24" s="91">
        <f t="shared" si="2"/>
        <v>8</v>
      </c>
      <c r="F24" s="14">
        <f>M24+V24+AE24</f>
        <v>2</v>
      </c>
      <c r="G24" s="60">
        <f>U24+AG24</f>
        <v>3</v>
      </c>
      <c r="H24" s="63">
        <f>X24+AJ24</f>
        <v>6</v>
      </c>
      <c r="I24" s="14"/>
      <c r="J24" s="15"/>
      <c r="K24" s="14"/>
      <c r="L24" s="14"/>
      <c r="M24" s="31"/>
      <c r="N24" s="32"/>
      <c r="O24" s="12"/>
      <c r="P24" s="31"/>
      <c r="Q24" s="11"/>
      <c r="R24" s="31"/>
      <c r="S24" s="16">
        <v>120</v>
      </c>
      <c r="T24" s="16">
        <f>V24+W24+X24+Y24</f>
        <v>4</v>
      </c>
      <c r="U24" s="16">
        <v>3</v>
      </c>
      <c r="V24" s="16">
        <v>2</v>
      </c>
      <c r="W24" s="16"/>
      <c r="X24" s="134">
        <v>2</v>
      </c>
      <c r="Y24" s="16"/>
      <c r="Z24" s="16"/>
      <c r="AA24" s="16" t="s">
        <v>56</v>
      </c>
      <c r="AB24" s="16">
        <v>120</v>
      </c>
      <c r="AC24" s="16">
        <f>AE24+AF24+AG24+AH24+AJ24</f>
        <v>4</v>
      </c>
      <c r="AD24" s="16">
        <v>3</v>
      </c>
      <c r="AE24" s="114"/>
      <c r="AF24" s="12"/>
      <c r="AG24" s="31"/>
      <c r="AH24" s="32"/>
      <c r="AI24" s="12"/>
      <c r="AJ24" s="11">
        <v>4</v>
      </c>
      <c r="AK24" s="31"/>
      <c r="AL24" s="13" t="s">
        <v>73</v>
      </c>
      <c r="AM24" s="11"/>
      <c r="AN24" s="11">
        <f t="shared" si="0"/>
        <v>6</v>
      </c>
      <c r="AO24" s="59"/>
    </row>
    <row r="25" spans="1:41" s="18" customFormat="1" ht="42" customHeight="1" thickBot="1">
      <c r="A25" s="33" t="s">
        <v>65</v>
      </c>
      <c r="B25" s="123" t="s">
        <v>63</v>
      </c>
      <c r="C25" s="13" t="s">
        <v>85</v>
      </c>
      <c r="D25" s="13">
        <f t="shared" si="2"/>
        <v>90</v>
      </c>
      <c r="E25" s="91">
        <f t="shared" si="2"/>
        <v>12</v>
      </c>
      <c r="F25" s="14">
        <f>M25+V25+AE25</f>
        <v>6</v>
      </c>
      <c r="G25" s="60">
        <f>U25+AG25</f>
        <v>3</v>
      </c>
      <c r="H25" s="63">
        <f>X25</f>
        <v>6</v>
      </c>
      <c r="I25" s="14"/>
      <c r="J25" s="15"/>
      <c r="K25" s="14"/>
      <c r="L25" s="14"/>
      <c r="M25" s="31"/>
      <c r="N25" s="32"/>
      <c r="O25" s="12"/>
      <c r="P25" s="31"/>
      <c r="Q25" s="11"/>
      <c r="R25" s="31"/>
      <c r="S25" s="16">
        <v>90</v>
      </c>
      <c r="T25" s="16">
        <f>V25+W25+X25+Y25</f>
        <v>12</v>
      </c>
      <c r="U25" s="16">
        <v>3</v>
      </c>
      <c r="V25" s="16">
        <v>6</v>
      </c>
      <c r="W25" s="16"/>
      <c r="X25" s="16">
        <v>6</v>
      </c>
      <c r="Y25" s="16"/>
      <c r="Z25" s="16" t="s">
        <v>73</v>
      </c>
      <c r="AA25" s="16"/>
      <c r="AB25" s="16"/>
      <c r="AC25" s="16"/>
      <c r="AD25" s="16"/>
      <c r="AE25" s="114"/>
      <c r="AF25" s="12"/>
      <c r="AG25" s="31"/>
      <c r="AH25" s="32"/>
      <c r="AI25" s="12"/>
      <c r="AJ25" s="11"/>
      <c r="AK25" s="31"/>
      <c r="AL25" s="13"/>
      <c r="AM25" s="11"/>
      <c r="AN25" s="11">
        <f t="shared" si="0"/>
        <v>3</v>
      </c>
      <c r="AO25" s="59"/>
    </row>
    <row r="26" spans="1:41" s="18" customFormat="1" ht="22.5" customHeight="1" thickBot="1">
      <c r="A26" s="98" t="s">
        <v>66</v>
      </c>
      <c r="B26" s="124" t="s">
        <v>67</v>
      </c>
      <c r="C26" s="100"/>
      <c r="D26" s="100">
        <f>D27+D28+D29</f>
        <v>140</v>
      </c>
      <c r="E26" s="100">
        <f>E27+E28+E29</f>
        <v>8</v>
      </c>
      <c r="F26" s="100">
        <f>F27+F28+F29</f>
        <v>4</v>
      </c>
      <c r="G26" s="102" t="e">
        <f>G27+G28+G29+#REF!</f>
        <v>#REF!</v>
      </c>
      <c r="H26" s="104">
        <f>H27</f>
        <v>4</v>
      </c>
      <c r="I26" s="102" t="e">
        <f>I27+I28+I29+#REF!</f>
        <v>#REF!</v>
      </c>
      <c r="J26" s="102" t="e">
        <f>#REF!+J28+J29+#REF!</f>
        <v>#REF!</v>
      </c>
      <c r="K26" s="102" t="e">
        <f>#REF!+K28+K29+#REF!</f>
        <v>#REF!</v>
      </c>
      <c r="L26" s="102" t="e">
        <f>#REF!+L28+L29+#REF!</f>
        <v>#REF!</v>
      </c>
      <c r="M26" s="102" t="e">
        <f>#REF!+M28+M29+#REF!</f>
        <v>#REF!</v>
      </c>
      <c r="N26" s="102" t="e">
        <f>#REF!+N28+N29+#REF!</f>
        <v>#REF!</v>
      </c>
      <c r="O26" s="102" t="e">
        <f>#REF!+O28+O29+#REF!</f>
        <v>#REF!</v>
      </c>
      <c r="P26" s="102" t="e">
        <f>#REF!+P28+P29+#REF!</f>
        <v>#REF!</v>
      </c>
      <c r="Q26" s="102" t="e">
        <f>#REF!+Q28+Q29+#REF!</f>
        <v>#REF!</v>
      </c>
      <c r="R26" s="102" t="e">
        <f>#REF!+R28+R29+#REF!</f>
        <v>#REF!</v>
      </c>
      <c r="S26" s="100">
        <f>S27+S28+S29</f>
        <v>50</v>
      </c>
      <c r="T26" s="100">
        <f>T27+T28+T29</f>
        <v>4</v>
      </c>
      <c r="U26" s="100">
        <f>U27+U28+U29</f>
        <v>1.5</v>
      </c>
      <c r="V26" s="100">
        <f>V27+V28+V29</f>
        <v>2</v>
      </c>
      <c r="W26" s="102" t="e">
        <f>#REF!+W28+W29+#REF!</f>
        <v>#REF!</v>
      </c>
      <c r="X26" s="103">
        <f>X27</f>
        <v>2</v>
      </c>
      <c r="Y26" s="102" t="e">
        <f>#REF!+Y28+Y29+#REF!</f>
        <v>#REF!</v>
      </c>
      <c r="Z26" s="102" t="e">
        <f>#REF!+Z28+Z29+#REF!</f>
        <v>#REF!</v>
      </c>
      <c r="AA26" s="102" t="e">
        <f>#REF!+AA28+AA29+#REF!</f>
        <v>#REF!</v>
      </c>
      <c r="AB26" s="100">
        <f>AB27+AB28+AB29</f>
        <v>90</v>
      </c>
      <c r="AC26" s="100">
        <f>AC27+AC28+AC29</f>
        <v>4</v>
      </c>
      <c r="AD26" s="100">
        <f>AD27+AD28+AD29</f>
        <v>2.5</v>
      </c>
      <c r="AE26" s="113">
        <f>AE27+AE28+AE29</f>
        <v>2</v>
      </c>
      <c r="AF26" s="105" t="e">
        <f>#REF!+AF28+AF29+#REF!</f>
        <v>#REF!</v>
      </c>
      <c r="AG26" s="102" t="e">
        <f>AG27+AG28+AG29+#REF!</f>
        <v>#REF!</v>
      </c>
      <c r="AH26" s="100" t="e">
        <f>#REF!+AH28+AH29+#REF!</f>
        <v>#REF!</v>
      </c>
      <c r="AI26" s="100" t="e">
        <f>#REF!+AI28+AI29+#REF!</f>
        <v>#REF!</v>
      </c>
      <c r="AJ26" s="100">
        <f>AJ27+AJ28+AJ29</f>
        <v>2</v>
      </c>
      <c r="AK26" s="102" t="e">
        <f>#REF!+AK29+AK28+AK27</f>
        <v>#REF!</v>
      </c>
      <c r="AL26" s="100"/>
      <c r="AM26" s="102" t="e">
        <f>#REF!+AM28+AM29+#REF!</f>
        <v>#REF!</v>
      </c>
      <c r="AN26" s="100">
        <f>AN27+AN28+AN29</f>
        <v>4</v>
      </c>
      <c r="AO26" s="59"/>
    </row>
    <row r="27" spans="1:41" s="18" customFormat="1" ht="22.5" customHeight="1" thickBot="1">
      <c r="A27" s="33" t="s">
        <v>68</v>
      </c>
      <c r="B27" s="123" t="s">
        <v>88</v>
      </c>
      <c r="C27" s="13" t="s">
        <v>85</v>
      </c>
      <c r="D27" s="13">
        <f aca="true" t="shared" si="3" ref="D27:E29">S27+AB27</f>
        <v>100</v>
      </c>
      <c r="E27" s="91">
        <f t="shared" si="3"/>
        <v>6</v>
      </c>
      <c r="F27" s="14">
        <f>M27+V27+AE27</f>
        <v>2</v>
      </c>
      <c r="G27" s="60">
        <f>U27+AG27</f>
        <v>1.5</v>
      </c>
      <c r="H27" s="63">
        <f>X27+AJ27</f>
        <v>4</v>
      </c>
      <c r="I27" s="14"/>
      <c r="J27" s="15"/>
      <c r="K27" s="14"/>
      <c r="L27" s="14"/>
      <c r="M27" s="31"/>
      <c r="N27" s="32"/>
      <c r="O27" s="12"/>
      <c r="P27" s="31"/>
      <c r="Q27" s="11"/>
      <c r="R27" s="31"/>
      <c r="S27" s="16">
        <v>50</v>
      </c>
      <c r="T27" s="16">
        <f>V27+W27+X27+Y27</f>
        <v>4</v>
      </c>
      <c r="U27" s="16">
        <v>1.5</v>
      </c>
      <c r="V27" s="16">
        <v>2</v>
      </c>
      <c r="W27" s="16"/>
      <c r="X27" s="16">
        <v>2</v>
      </c>
      <c r="Y27" s="16"/>
      <c r="Z27" s="16"/>
      <c r="AA27" s="16" t="s">
        <v>56</v>
      </c>
      <c r="AB27" s="16">
        <v>50</v>
      </c>
      <c r="AC27" s="16">
        <f>AE27+AG27+AJ27+AK27</f>
        <v>2</v>
      </c>
      <c r="AD27" s="16">
        <v>1.5</v>
      </c>
      <c r="AE27" s="114"/>
      <c r="AF27" s="12"/>
      <c r="AG27" s="31"/>
      <c r="AH27" s="32"/>
      <c r="AI27" s="12"/>
      <c r="AJ27" s="11">
        <v>2</v>
      </c>
      <c r="AK27" s="31"/>
      <c r="AL27" s="13"/>
      <c r="AM27" s="11" t="s">
        <v>56</v>
      </c>
      <c r="AN27" s="11">
        <f t="shared" si="0"/>
        <v>3</v>
      </c>
      <c r="AO27" s="59"/>
    </row>
    <row r="28" spans="1:41" s="18" customFormat="1" ht="22.5" customHeight="1" thickBot="1">
      <c r="A28" s="33" t="s">
        <v>103</v>
      </c>
      <c r="B28" s="123" t="s">
        <v>104</v>
      </c>
      <c r="C28" s="13" t="s">
        <v>85</v>
      </c>
      <c r="D28" s="85">
        <f t="shared" si="3"/>
        <v>0</v>
      </c>
      <c r="E28" s="58">
        <f t="shared" si="3"/>
        <v>2</v>
      </c>
      <c r="F28" s="14">
        <f>M28+V28+AE28</f>
        <v>2</v>
      </c>
      <c r="G28" s="60">
        <f>U28+AG28</f>
        <v>0</v>
      </c>
      <c r="H28" s="60">
        <f>X22+AJ28</f>
        <v>12</v>
      </c>
      <c r="I28" s="14"/>
      <c r="J28" s="15"/>
      <c r="K28" s="14"/>
      <c r="L28" s="14"/>
      <c r="M28" s="31"/>
      <c r="N28" s="32"/>
      <c r="O28" s="12"/>
      <c r="P28" s="31"/>
      <c r="Q28" s="11"/>
      <c r="R28" s="31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>
        <f>AE28+AG28+AJ28+AK28</f>
        <v>2</v>
      </c>
      <c r="AD28" s="16"/>
      <c r="AE28" s="114">
        <v>2</v>
      </c>
      <c r="AF28" s="12"/>
      <c r="AG28" s="31"/>
      <c r="AH28" s="32"/>
      <c r="AI28" s="12"/>
      <c r="AJ28" s="11"/>
      <c r="AK28" s="31"/>
      <c r="AL28" s="13"/>
      <c r="AM28" s="11"/>
      <c r="AN28" s="135">
        <f t="shared" si="0"/>
        <v>0</v>
      </c>
      <c r="AO28" s="59"/>
    </row>
    <row r="29" spans="1:41" s="18" customFormat="1" ht="46.5" customHeight="1" thickBot="1">
      <c r="A29" s="33" t="s">
        <v>105</v>
      </c>
      <c r="B29" s="123" t="s">
        <v>106</v>
      </c>
      <c r="C29" s="13" t="s">
        <v>85</v>
      </c>
      <c r="D29" s="13">
        <f t="shared" si="3"/>
        <v>40</v>
      </c>
      <c r="E29" s="87">
        <f t="shared" si="3"/>
        <v>0</v>
      </c>
      <c r="F29" s="60">
        <f>M29+V29+AE29</f>
        <v>0</v>
      </c>
      <c r="G29" s="60">
        <f>U29+AG29</f>
        <v>0</v>
      </c>
      <c r="H29" s="60">
        <f>X23+AJ29</f>
        <v>4</v>
      </c>
      <c r="I29" s="14"/>
      <c r="J29" s="15"/>
      <c r="K29" s="14"/>
      <c r="L29" s="14"/>
      <c r="M29" s="31"/>
      <c r="N29" s="32"/>
      <c r="O29" s="12"/>
      <c r="P29" s="31"/>
      <c r="Q29" s="11"/>
      <c r="R29" s="31"/>
      <c r="S29" s="16"/>
      <c r="T29" s="16"/>
      <c r="U29" s="16"/>
      <c r="V29" s="16"/>
      <c r="W29" s="16"/>
      <c r="X29" s="16"/>
      <c r="Y29" s="16"/>
      <c r="Z29" s="16"/>
      <c r="AA29" s="16"/>
      <c r="AB29" s="16">
        <v>40</v>
      </c>
      <c r="AC29" s="86">
        <f>AE29+AG29+AJ29+AK29</f>
        <v>0</v>
      </c>
      <c r="AD29" s="16">
        <v>1</v>
      </c>
      <c r="AE29" s="114"/>
      <c r="AF29" s="12"/>
      <c r="AG29" s="31"/>
      <c r="AH29" s="32"/>
      <c r="AI29" s="12"/>
      <c r="AJ29" s="11"/>
      <c r="AK29" s="31"/>
      <c r="AL29" s="13"/>
      <c r="AM29" s="11"/>
      <c r="AN29" s="11">
        <f>U29+AD29</f>
        <v>1</v>
      </c>
      <c r="AO29" s="59"/>
    </row>
    <row r="30" spans="1:41" s="18" customFormat="1" ht="22.5" customHeight="1" thickBot="1">
      <c r="A30" s="98" t="s">
        <v>108</v>
      </c>
      <c r="B30" s="124" t="s">
        <v>107</v>
      </c>
      <c r="C30" s="100"/>
      <c r="D30" s="100">
        <f>D31+D32</f>
        <v>160</v>
      </c>
      <c r="E30" s="100">
        <f>E31+E32</f>
        <v>18</v>
      </c>
      <c r="F30" s="100">
        <f>F31+F32</f>
        <v>12</v>
      </c>
      <c r="G30" s="102" t="e">
        <f>G31+G32+#REF!+#REF!</f>
        <v>#REF!</v>
      </c>
      <c r="H30" s="104">
        <f>H31+H32</f>
        <v>6</v>
      </c>
      <c r="I30" s="102" t="e">
        <f>I31+I32+#REF!+#REF!</f>
        <v>#REF!</v>
      </c>
      <c r="J30" s="102" t="e">
        <f>#REF!+J32+#REF!+#REF!</f>
        <v>#REF!</v>
      </c>
      <c r="K30" s="102" t="e">
        <f>#REF!+K32+#REF!+#REF!</f>
        <v>#REF!</v>
      </c>
      <c r="L30" s="102" t="e">
        <f>#REF!+L32+#REF!+#REF!</f>
        <v>#REF!</v>
      </c>
      <c r="M30" s="102" t="e">
        <f>#REF!+M32+#REF!+#REF!</f>
        <v>#REF!</v>
      </c>
      <c r="N30" s="102" t="e">
        <f>#REF!+N32+#REF!+#REF!</f>
        <v>#REF!</v>
      </c>
      <c r="O30" s="102" t="e">
        <f>#REF!+O32+#REF!+#REF!</f>
        <v>#REF!</v>
      </c>
      <c r="P30" s="102" t="e">
        <f>#REF!+P32+#REF!+#REF!</f>
        <v>#REF!</v>
      </c>
      <c r="Q30" s="102" t="e">
        <f>#REF!+Q32+#REF!+#REF!</f>
        <v>#REF!</v>
      </c>
      <c r="R30" s="102" t="e">
        <f>#REF!+R32+#REF!+#REF!</f>
        <v>#REF!</v>
      </c>
      <c r="S30" s="102">
        <f>S31+S32</f>
        <v>0</v>
      </c>
      <c r="T30" s="100">
        <f>T31+T32</f>
        <v>6</v>
      </c>
      <c r="U30" s="102">
        <f>U31+U32</f>
        <v>0</v>
      </c>
      <c r="V30" s="100">
        <f>V31+V32</f>
        <v>6</v>
      </c>
      <c r="W30" s="102" t="e">
        <f>#REF!+W32+#REF!+#REF!</f>
        <v>#REF!</v>
      </c>
      <c r="X30" s="102">
        <f>X31</f>
        <v>0</v>
      </c>
      <c r="Y30" s="102" t="e">
        <f>#REF!+Y32+#REF!+#REF!</f>
        <v>#REF!</v>
      </c>
      <c r="Z30" s="102" t="e">
        <f>#REF!+Z32+#REF!+#REF!</f>
        <v>#REF!</v>
      </c>
      <c r="AA30" s="102" t="e">
        <f>#REF!+AA32+#REF!+#REF!</f>
        <v>#REF!</v>
      </c>
      <c r="AB30" s="100">
        <f>AB31+AB32</f>
        <v>160</v>
      </c>
      <c r="AC30" s="100">
        <f>AC31+AC32</f>
        <v>12</v>
      </c>
      <c r="AD30" s="100">
        <f>AD31+AD32</f>
        <v>4</v>
      </c>
      <c r="AE30" s="113">
        <f>AE31+AE32</f>
        <v>6</v>
      </c>
      <c r="AF30" s="105" t="e">
        <f>#REF!+AF32+#REF!+#REF!</f>
        <v>#REF!</v>
      </c>
      <c r="AG30" s="102" t="e">
        <f>AG31+AG32+#REF!+#REF!</f>
        <v>#REF!</v>
      </c>
      <c r="AH30" s="100" t="e">
        <f>#REF!+AH32+#REF!+#REF!</f>
        <v>#REF!</v>
      </c>
      <c r="AI30" s="100" t="e">
        <f>#REF!+AI32+#REF!+#REF!</f>
        <v>#REF!</v>
      </c>
      <c r="AJ30" s="100">
        <f>AJ31+AJ32</f>
        <v>6</v>
      </c>
      <c r="AK30" s="102" t="e">
        <f>#REF!+#REF!+AK32+AK31</f>
        <v>#REF!</v>
      </c>
      <c r="AL30" s="100"/>
      <c r="AM30" s="102" t="e">
        <f>#REF!+AM32+#REF!+#REF!</f>
        <v>#REF!</v>
      </c>
      <c r="AN30" s="100">
        <f>AN31+AN32</f>
        <v>4</v>
      </c>
      <c r="AO30" s="59"/>
    </row>
    <row r="31" spans="1:41" s="18" customFormat="1" ht="25.5" customHeight="1" thickBot="1">
      <c r="A31" s="33" t="s">
        <v>110</v>
      </c>
      <c r="B31" s="136" t="s">
        <v>148</v>
      </c>
      <c r="C31" s="39" t="s">
        <v>85</v>
      </c>
      <c r="D31" s="13">
        <f>S31+AB31</f>
        <v>80</v>
      </c>
      <c r="E31" s="58">
        <f>T31+AC31</f>
        <v>6</v>
      </c>
      <c r="F31" s="13">
        <f>V31+AE31</f>
        <v>4</v>
      </c>
      <c r="G31" s="137"/>
      <c r="H31" s="13">
        <f>W31+AJ31</f>
        <v>2</v>
      </c>
      <c r="I31" s="137"/>
      <c r="J31" s="137"/>
      <c r="K31" s="137"/>
      <c r="L31" s="138"/>
      <c r="M31" s="137"/>
      <c r="N31" s="137"/>
      <c r="O31" s="137"/>
      <c r="P31" s="138"/>
      <c r="Q31" s="137"/>
      <c r="R31" s="138"/>
      <c r="S31" s="58"/>
      <c r="T31" s="16">
        <f>V31</f>
        <v>2</v>
      </c>
      <c r="U31" s="16"/>
      <c r="V31" s="16">
        <v>2</v>
      </c>
      <c r="W31" s="16"/>
      <c r="X31" s="16"/>
      <c r="Y31" s="16"/>
      <c r="Z31" s="16"/>
      <c r="AA31" s="16"/>
      <c r="AB31" s="16">
        <v>80</v>
      </c>
      <c r="AC31" s="16">
        <f>AE31+AG31+AJ31+AK31</f>
        <v>4</v>
      </c>
      <c r="AD31" s="16">
        <v>2</v>
      </c>
      <c r="AE31" s="114">
        <v>2</v>
      </c>
      <c r="AF31" s="12"/>
      <c r="AG31" s="31"/>
      <c r="AH31" s="32"/>
      <c r="AI31" s="12"/>
      <c r="AJ31" s="11">
        <v>2</v>
      </c>
      <c r="AK31" s="31"/>
      <c r="AL31" s="13"/>
      <c r="AM31" s="11" t="s">
        <v>56</v>
      </c>
      <c r="AN31" s="11">
        <f aca="true" t="shared" si="4" ref="AN31:AN42">U31+AD31</f>
        <v>2</v>
      </c>
      <c r="AO31" s="59"/>
    </row>
    <row r="32" spans="1:41" s="18" customFormat="1" ht="39.75" customHeight="1" thickBot="1">
      <c r="A32" s="33" t="s">
        <v>111</v>
      </c>
      <c r="B32" s="237" t="s">
        <v>109</v>
      </c>
      <c r="C32" s="154" t="s">
        <v>112</v>
      </c>
      <c r="D32" s="155">
        <f>S32+AB32</f>
        <v>80</v>
      </c>
      <c r="E32" s="156">
        <f>T32+AC32</f>
        <v>12</v>
      </c>
      <c r="F32" s="156">
        <f>V32+AE32</f>
        <v>8</v>
      </c>
      <c r="G32" s="157"/>
      <c r="H32" s="156">
        <f>W32+AJ32</f>
        <v>4</v>
      </c>
      <c r="I32" s="158"/>
      <c r="J32" s="159"/>
      <c r="K32" s="159"/>
      <c r="L32" s="159"/>
      <c r="M32" s="158"/>
      <c r="N32" s="159"/>
      <c r="O32" s="159"/>
      <c r="P32" s="159"/>
      <c r="Q32" s="158"/>
      <c r="R32" s="138"/>
      <c r="S32" s="240"/>
      <c r="T32" s="160">
        <f>V32</f>
        <v>4</v>
      </c>
      <c r="U32" s="160"/>
      <c r="V32" s="160">
        <v>4</v>
      </c>
      <c r="W32" s="160"/>
      <c r="X32" s="160"/>
      <c r="Y32" s="160"/>
      <c r="Z32" s="160"/>
      <c r="AA32" s="160"/>
      <c r="AB32" s="160">
        <v>80</v>
      </c>
      <c r="AC32" s="160">
        <f>AE32+AG32+AJ32+AK32</f>
        <v>8</v>
      </c>
      <c r="AD32" s="160">
        <v>2</v>
      </c>
      <c r="AE32" s="117">
        <v>4</v>
      </c>
      <c r="AF32" s="153"/>
      <c r="AG32" s="151"/>
      <c r="AH32" s="152"/>
      <c r="AI32" s="153"/>
      <c r="AJ32" s="39">
        <v>4</v>
      </c>
      <c r="AK32" s="151"/>
      <c r="AL32" s="156"/>
      <c r="AM32" s="39" t="s">
        <v>56</v>
      </c>
      <c r="AN32" s="39">
        <f t="shared" si="4"/>
        <v>2</v>
      </c>
      <c r="AO32" s="59"/>
    </row>
    <row r="33" spans="1:41" s="18" customFormat="1" ht="24.75" customHeight="1" thickBot="1">
      <c r="A33" s="92">
        <v>2</v>
      </c>
      <c r="B33" s="238" t="s">
        <v>28</v>
      </c>
      <c r="C33" s="163"/>
      <c r="D33" s="92">
        <f>D34+D37+D39+D43+D54+D56</f>
        <v>1342</v>
      </c>
      <c r="E33" s="164">
        <f>E34+E37+E39+E43+E54+E56</f>
        <v>116</v>
      </c>
      <c r="F33" s="92">
        <f>F34+F37+F39+F43+F54+F56</f>
        <v>44</v>
      </c>
      <c r="G33" s="97"/>
      <c r="H33" s="164">
        <f>H34+H37+H39+H43+H54+H56</f>
        <v>72</v>
      </c>
      <c r="I33" s="143">
        <f>I34</f>
        <v>0</v>
      </c>
      <c r="J33" s="164" t="e">
        <f>J34+#REF!+#REF!+J39+J43+#REF!+J54+J56</f>
        <v>#REF!</v>
      </c>
      <c r="K33" s="164" t="e">
        <f>K34+#REF!+#REF!+K39+K43+#REF!+K54+K56</f>
        <v>#REF!</v>
      </c>
      <c r="L33" s="97" t="e">
        <f>L34+#REF!+#REF!+L39+L43+#REF!+L54+L56</f>
        <v>#REF!</v>
      </c>
      <c r="M33" s="97" t="e">
        <f>M34+#REF!+#REF!+M39+M43+#REF!+M54+M56</f>
        <v>#REF!</v>
      </c>
      <c r="N33" s="165" t="e">
        <f>N34+#REF!+#REF!+N39+N43+#REF!+N54+N56</f>
        <v>#REF!</v>
      </c>
      <c r="O33" s="165" t="e">
        <f>O34+#REF!+#REF!+O39+O43+#REF!+O54+O56</f>
        <v>#REF!</v>
      </c>
      <c r="P33" s="97" t="e">
        <f>P34+#REF!+#REF!+P39+P43+#REF!+P54+P56</f>
        <v>#REF!</v>
      </c>
      <c r="Q33" s="97" t="e">
        <f>Q34+#REF!+#REF!+Q39+Q43+#REF!+Q54+Q56</f>
        <v>#REF!</v>
      </c>
      <c r="R33" s="97" t="e">
        <f>R34+#REF!+#REF!+R39+R43+#REF!+R54+R56</f>
        <v>#REF!</v>
      </c>
      <c r="S33" s="92">
        <f>S34+S37+S39++S43+S54</f>
        <v>588</v>
      </c>
      <c r="T33" s="92">
        <f>T34+T37+T39+T43+T54+T56</f>
        <v>68</v>
      </c>
      <c r="U33" s="92">
        <f>U34+U37+U39+U43+U54</f>
        <v>16</v>
      </c>
      <c r="V33" s="92">
        <f>V37+V39+V43+V54+V56</f>
        <v>28</v>
      </c>
      <c r="W33" s="97" t="e">
        <f>W34+#REF!+#REF!+W39+W43+#REF!+W54+W56</f>
        <v>#REF!</v>
      </c>
      <c r="X33" s="92">
        <f>X34+X37+X39+X43+X54+X56</f>
        <v>40</v>
      </c>
      <c r="Y33" s="92"/>
      <c r="Z33" s="97" t="e">
        <f>Z34+Z37+#REF!+Z39+Z43+#REF!+Z54+Z56</f>
        <v>#REF!</v>
      </c>
      <c r="AA33" s="97" t="e">
        <f>AA34+#REF!+#REF!+AA39+AA43+#REF!+AA54+AA56</f>
        <v>#REF!</v>
      </c>
      <c r="AB33" s="92">
        <f>AB34+AB37+AB39+AB43+AB54+AB56</f>
        <v>754</v>
      </c>
      <c r="AC33" s="92">
        <f>AC34+AC37+AC39+AC43+C54+AC56</f>
        <v>48</v>
      </c>
      <c r="AD33" s="92">
        <f>AD34+AD37+AD39+AD43+AD54+AD56</f>
        <v>21</v>
      </c>
      <c r="AE33" s="112">
        <f>AE34+AE37+AE39+AE43+AE54+AE56</f>
        <v>16</v>
      </c>
      <c r="AF33" s="164" t="e">
        <f>AF34+#REF!+#REF!+AF39+AF43+#REF!+AF54+AF56</f>
        <v>#REF!</v>
      </c>
      <c r="AG33" s="97" t="e">
        <f>AG34+AG37+#REF!+AG39+AG43+#REF!+AG54+AG56</f>
        <v>#REF!</v>
      </c>
      <c r="AH33" s="164" t="e">
        <f>AH34+#REF!+#REF!+AH39+AH43+#REF!+AH54+AH56</f>
        <v>#REF!</v>
      </c>
      <c r="AI33" s="164" t="e">
        <f>AI34+#REF!+#REF!+AI39+AI43+#REF!+AI54+AI56</f>
        <v>#REF!</v>
      </c>
      <c r="AJ33" s="92">
        <f>AJ34+AJ54+AJ56+AJ37+AJ43</f>
        <v>32</v>
      </c>
      <c r="AK33" s="97" t="e">
        <f>AK34+AK37+AK39+AK43+#REF!+AK54+AK56</f>
        <v>#REF!</v>
      </c>
      <c r="AL33" s="97" t="e">
        <f>AL34+#REF!+#REF!+AL39+AL43+#REF!+AL54+AL56</f>
        <v>#REF!</v>
      </c>
      <c r="AM33" s="97" t="e">
        <f>AM34+#REF!+#REF!+AM39+AM43+#REF!+AM54+AM56</f>
        <v>#REF!</v>
      </c>
      <c r="AN33" s="92">
        <f t="shared" si="4"/>
        <v>37</v>
      </c>
      <c r="AO33" s="59"/>
    </row>
    <row r="34" spans="1:41" s="18" customFormat="1" ht="24" customHeight="1" thickBot="1">
      <c r="A34" s="161" t="s">
        <v>113</v>
      </c>
      <c r="B34" s="125" t="s">
        <v>114</v>
      </c>
      <c r="C34" s="149"/>
      <c r="D34" s="109">
        <f aca="true" t="shared" si="5" ref="D34:Z34">D35+D36</f>
        <v>184</v>
      </c>
      <c r="E34" s="109">
        <f t="shared" si="5"/>
        <v>30</v>
      </c>
      <c r="F34" s="110">
        <f t="shared" si="5"/>
        <v>0</v>
      </c>
      <c r="G34" s="110">
        <f t="shared" si="5"/>
        <v>0</v>
      </c>
      <c r="H34" s="148">
        <f>H35+H36</f>
        <v>30</v>
      </c>
      <c r="I34" s="110">
        <f t="shared" si="5"/>
        <v>0</v>
      </c>
      <c r="J34" s="109">
        <f t="shared" si="5"/>
        <v>0</v>
      </c>
      <c r="K34" s="109">
        <f t="shared" si="5"/>
        <v>0</v>
      </c>
      <c r="L34" s="110">
        <f t="shared" si="5"/>
        <v>0</v>
      </c>
      <c r="M34" s="110">
        <f t="shared" si="5"/>
        <v>0</v>
      </c>
      <c r="N34" s="110">
        <f t="shared" si="5"/>
        <v>0</v>
      </c>
      <c r="O34" s="110">
        <f t="shared" si="5"/>
        <v>0</v>
      </c>
      <c r="P34" s="110">
        <f t="shared" si="5"/>
        <v>0</v>
      </c>
      <c r="Q34" s="110">
        <f t="shared" si="5"/>
        <v>0</v>
      </c>
      <c r="R34" s="110">
        <f t="shared" si="5"/>
        <v>0</v>
      </c>
      <c r="S34" s="109">
        <f t="shared" si="5"/>
        <v>92</v>
      </c>
      <c r="T34" s="109">
        <f>T35+T36</f>
        <v>14</v>
      </c>
      <c r="U34" s="109">
        <f t="shared" si="5"/>
        <v>3</v>
      </c>
      <c r="V34" s="110">
        <f t="shared" si="5"/>
        <v>0</v>
      </c>
      <c r="W34" s="110">
        <f t="shared" si="5"/>
        <v>0</v>
      </c>
      <c r="X34" s="118">
        <f>X35</f>
        <v>14</v>
      </c>
      <c r="Y34" s="109"/>
      <c r="Z34" s="110">
        <f t="shared" si="5"/>
        <v>0</v>
      </c>
      <c r="AA34" s="162"/>
      <c r="AB34" s="109">
        <f aca="true" t="shared" si="6" ref="AB34:AL34">AB35+AB36</f>
        <v>92</v>
      </c>
      <c r="AC34" s="109">
        <f t="shared" si="6"/>
        <v>16</v>
      </c>
      <c r="AD34" s="109">
        <f t="shared" si="6"/>
        <v>3</v>
      </c>
      <c r="AE34" s="140">
        <f t="shared" si="6"/>
        <v>0</v>
      </c>
      <c r="AF34" s="111">
        <f t="shared" si="6"/>
        <v>0</v>
      </c>
      <c r="AG34" s="110">
        <f t="shared" si="6"/>
        <v>0</v>
      </c>
      <c r="AH34" s="110">
        <f t="shared" si="6"/>
        <v>0</v>
      </c>
      <c r="AI34" s="110">
        <f t="shared" si="6"/>
        <v>0</v>
      </c>
      <c r="AJ34" s="118">
        <f>AJ35+AJ36</f>
        <v>16</v>
      </c>
      <c r="AK34" s="110">
        <f t="shared" si="6"/>
        <v>0</v>
      </c>
      <c r="AL34" s="110">
        <f t="shared" si="6"/>
        <v>0</v>
      </c>
      <c r="AM34" s="109"/>
      <c r="AN34" s="109">
        <f t="shared" si="4"/>
        <v>6</v>
      </c>
      <c r="AO34" s="59"/>
    </row>
    <row r="35" spans="1:41" s="18" customFormat="1" ht="23.25" customHeight="1" thickBot="1">
      <c r="A35" s="52" t="s">
        <v>116</v>
      </c>
      <c r="B35" s="167" t="s">
        <v>115</v>
      </c>
      <c r="C35" s="13" t="s">
        <v>84</v>
      </c>
      <c r="D35" s="13">
        <f>S35+AB35</f>
        <v>184</v>
      </c>
      <c r="E35" s="58">
        <f>T35+AC35</f>
        <v>28</v>
      </c>
      <c r="F35" s="60">
        <f>M35+V35+AE35</f>
        <v>0</v>
      </c>
      <c r="G35" s="60">
        <f>N35+W35+AF35</f>
        <v>0</v>
      </c>
      <c r="H35" s="13">
        <f>X35+AJ35</f>
        <v>28</v>
      </c>
      <c r="I35" s="14"/>
      <c r="J35" s="15"/>
      <c r="K35" s="14"/>
      <c r="L35" s="14"/>
      <c r="M35" s="31"/>
      <c r="N35" s="32"/>
      <c r="O35" s="12"/>
      <c r="P35" s="31"/>
      <c r="Q35" s="11"/>
      <c r="R35" s="31"/>
      <c r="S35" s="16">
        <v>92</v>
      </c>
      <c r="T35" s="16">
        <f>V35+W35+X35+Y35</f>
        <v>14</v>
      </c>
      <c r="U35" s="16">
        <v>3</v>
      </c>
      <c r="V35" s="16"/>
      <c r="W35" s="16"/>
      <c r="X35" s="16">
        <v>14</v>
      </c>
      <c r="Y35" s="16"/>
      <c r="Z35" s="16"/>
      <c r="AA35" s="76" t="s">
        <v>56</v>
      </c>
      <c r="AB35" s="16">
        <v>92</v>
      </c>
      <c r="AC35" s="16">
        <f>AE35+AG35+AJ35+AK35</f>
        <v>14</v>
      </c>
      <c r="AD35" s="16">
        <v>3</v>
      </c>
      <c r="AE35" s="114"/>
      <c r="AF35" s="12"/>
      <c r="AG35" s="31"/>
      <c r="AH35" s="32"/>
      <c r="AI35" s="12"/>
      <c r="AJ35" s="11">
        <v>14</v>
      </c>
      <c r="AK35" s="31"/>
      <c r="AL35" s="22"/>
      <c r="AM35" s="11" t="s">
        <v>56</v>
      </c>
      <c r="AN35" s="11">
        <f t="shared" si="4"/>
        <v>6</v>
      </c>
      <c r="AO35" s="59"/>
    </row>
    <row r="36" spans="1:41" s="18" customFormat="1" ht="21.75" customHeight="1" thickBot="1">
      <c r="A36" s="52" t="s">
        <v>117</v>
      </c>
      <c r="B36" s="136" t="s">
        <v>160</v>
      </c>
      <c r="C36" s="13" t="s">
        <v>84</v>
      </c>
      <c r="D36" s="85">
        <f>S36+AB36</f>
        <v>0</v>
      </c>
      <c r="E36" s="58">
        <f>T36+AC36</f>
        <v>2</v>
      </c>
      <c r="F36" s="60">
        <f>M36+V36+AE36</f>
        <v>0</v>
      </c>
      <c r="G36" s="60">
        <f>N36+W36+AF36</f>
        <v>0</v>
      </c>
      <c r="H36" s="63">
        <f>AJ36</f>
        <v>2</v>
      </c>
      <c r="I36" s="60">
        <f>AK36</f>
        <v>0</v>
      </c>
      <c r="J36" s="15"/>
      <c r="K36" s="14"/>
      <c r="L36" s="14"/>
      <c r="M36" s="31"/>
      <c r="N36" s="32"/>
      <c r="O36" s="12"/>
      <c r="P36" s="31"/>
      <c r="Q36" s="11"/>
      <c r="R36" s="31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>
        <f>AE36+AG36+AJ36+AK36</f>
        <v>2</v>
      </c>
      <c r="AD36" s="16"/>
      <c r="AE36" s="114"/>
      <c r="AF36" s="12"/>
      <c r="AG36" s="31"/>
      <c r="AH36" s="32"/>
      <c r="AI36" s="12"/>
      <c r="AJ36" s="11">
        <v>2</v>
      </c>
      <c r="AK36" s="31"/>
      <c r="AL36" s="22"/>
      <c r="AM36" s="76"/>
      <c r="AN36" s="135">
        <f t="shared" si="4"/>
        <v>0</v>
      </c>
      <c r="AO36" s="59"/>
    </row>
    <row r="37" spans="1:41" s="18" customFormat="1" ht="25.5" customHeight="1" thickBot="1">
      <c r="A37" s="98" t="s">
        <v>45</v>
      </c>
      <c r="B37" s="125" t="s">
        <v>69</v>
      </c>
      <c r="C37" s="99"/>
      <c r="D37" s="109">
        <f>D38</f>
        <v>238</v>
      </c>
      <c r="E37" s="109">
        <f>E38</f>
        <v>8</v>
      </c>
      <c r="F37" s="118">
        <f>F38</f>
        <v>2</v>
      </c>
      <c r="G37" s="110" t="e">
        <f>G38+#REF!+#REF!</f>
        <v>#REF!</v>
      </c>
      <c r="H37" s="109">
        <f>H38</f>
        <v>6</v>
      </c>
      <c r="I37" s="110" t="e">
        <f>I38+#REF!+#REF!</f>
        <v>#REF!</v>
      </c>
      <c r="J37" s="110" t="e">
        <f>J38+#REF!+#REF!</f>
        <v>#REF!</v>
      </c>
      <c r="K37" s="110" t="e">
        <f>K38+#REF!+#REF!</f>
        <v>#REF!</v>
      </c>
      <c r="L37" s="110" t="e">
        <f>L38+#REF!+#REF!</f>
        <v>#REF!</v>
      </c>
      <c r="M37" s="110" t="e">
        <f>M38+#REF!+#REF!</f>
        <v>#REF!</v>
      </c>
      <c r="N37" s="110" t="e">
        <f>N38+#REF!+#REF!</f>
        <v>#REF!</v>
      </c>
      <c r="O37" s="110" t="e">
        <f>O38+#REF!+#REF!</f>
        <v>#REF!</v>
      </c>
      <c r="P37" s="110" t="e">
        <f>P38+#REF!+#REF!</f>
        <v>#REF!</v>
      </c>
      <c r="Q37" s="110" t="e">
        <f>Q38+#REF!+#REF!</f>
        <v>#REF!</v>
      </c>
      <c r="R37" s="110" t="e">
        <f>R38+#REF!+#REF!</f>
        <v>#REF!</v>
      </c>
      <c r="S37" s="109">
        <f>S38</f>
        <v>110</v>
      </c>
      <c r="T37" s="109">
        <f>T38</f>
        <v>4</v>
      </c>
      <c r="U37" s="109">
        <f>U38</f>
        <v>3</v>
      </c>
      <c r="V37" s="109">
        <f>V38</f>
        <v>2</v>
      </c>
      <c r="W37" s="110" t="e">
        <f>W38+#REF!+#REF!</f>
        <v>#REF!</v>
      </c>
      <c r="X37" s="109">
        <f>X38</f>
        <v>2</v>
      </c>
      <c r="Y37" s="110" t="e">
        <f>Y38+#REF!+#REF!</f>
        <v>#REF!</v>
      </c>
      <c r="Z37" s="110" t="e">
        <f>Z38+#REF!+#REF!</f>
        <v>#REF!</v>
      </c>
      <c r="AA37" s="109"/>
      <c r="AB37" s="109">
        <f>AB38</f>
        <v>128</v>
      </c>
      <c r="AC37" s="109">
        <f>AC38</f>
        <v>4</v>
      </c>
      <c r="AD37" s="109">
        <f>AD38</f>
        <v>3</v>
      </c>
      <c r="AE37" s="120">
        <f>AE38</f>
        <v>0</v>
      </c>
      <c r="AF37" s="111" t="e">
        <f>AF38+#REF!+#REF!</f>
        <v>#REF!</v>
      </c>
      <c r="AG37" s="110" t="e">
        <f>AG38+#REF!+#REF!</f>
        <v>#REF!</v>
      </c>
      <c r="AH37" s="110" t="e">
        <f>AH38+#REF!+#REF!</f>
        <v>#REF!</v>
      </c>
      <c r="AI37" s="110" t="e">
        <f>AI38+#REF!+#REF!</f>
        <v>#REF!</v>
      </c>
      <c r="AJ37" s="118">
        <f>AJ38</f>
        <v>4</v>
      </c>
      <c r="AK37" s="110" t="e">
        <f>AK38+#REF!+#REF!</f>
        <v>#REF!</v>
      </c>
      <c r="AL37" s="110" t="e">
        <f>AL38+#REF!+#REF!</f>
        <v>#VALUE!</v>
      </c>
      <c r="AM37" s="110" t="e">
        <f>AM38+#REF!+#REF!</f>
        <v>#REF!</v>
      </c>
      <c r="AN37" s="100">
        <f t="shared" si="4"/>
        <v>6</v>
      </c>
      <c r="AO37" s="59"/>
    </row>
    <row r="38" spans="1:41" s="18" customFormat="1" ht="24.75" customHeight="1" thickBot="1">
      <c r="A38" s="52" t="s">
        <v>46</v>
      </c>
      <c r="B38" s="126" t="s">
        <v>89</v>
      </c>
      <c r="C38" s="13" t="s">
        <v>85</v>
      </c>
      <c r="D38" s="13">
        <f>S38+AB38</f>
        <v>238</v>
      </c>
      <c r="E38" s="58">
        <f>T38+AC38</f>
        <v>8</v>
      </c>
      <c r="F38" s="14">
        <f>M38+V38+AE38</f>
        <v>2</v>
      </c>
      <c r="G38" s="60">
        <f>N38+W38+AF38</f>
        <v>0</v>
      </c>
      <c r="H38" s="63">
        <f>X38+AJ38</f>
        <v>6</v>
      </c>
      <c r="I38" s="14"/>
      <c r="J38" s="15"/>
      <c r="K38" s="14"/>
      <c r="L38" s="14"/>
      <c r="M38" s="31"/>
      <c r="N38" s="32"/>
      <c r="O38" s="12"/>
      <c r="P38" s="31"/>
      <c r="Q38" s="11"/>
      <c r="R38" s="31"/>
      <c r="S38" s="16">
        <v>110</v>
      </c>
      <c r="T38" s="16">
        <f>V38+W38+X38+Y38</f>
        <v>4</v>
      </c>
      <c r="U38" s="16">
        <v>3</v>
      </c>
      <c r="V38" s="16">
        <v>2</v>
      </c>
      <c r="W38" s="16"/>
      <c r="X38" s="16">
        <v>2</v>
      </c>
      <c r="Y38" s="16"/>
      <c r="Z38" s="16"/>
      <c r="AA38" s="77" t="s">
        <v>56</v>
      </c>
      <c r="AB38" s="16">
        <v>128</v>
      </c>
      <c r="AC38" s="16">
        <f>AE38+AG38+AJ38+AK38</f>
        <v>4</v>
      </c>
      <c r="AD38" s="16">
        <v>3</v>
      </c>
      <c r="AE38" s="114"/>
      <c r="AF38" s="12"/>
      <c r="AG38" s="31"/>
      <c r="AH38" s="32"/>
      <c r="AI38" s="12"/>
      <c r="AJ38" s="11">
        <v>4</v>
      </c>
      <c r="AK38" s="31"/>
      <c r="AL38" s="22" t="s">
        <v>54</v>
      </c>
      <c r="AM38" s="11"/>
      <c r="AN38" s="11">
        <f t="shared" si="4"/>
        <v>6</v>
      </c>
      <c r="AO38" s="59"/>
    </row>
    <row r="39" spans="1:41" s="18" customFormat="1" ht="24" customHeight="1" thickBot="1">
      <c r="A39" s="98" t="s">
        <v>71</v>
      </c>
      <c r="B39" s="125" t="s">
        <v>70</v>
      </c>
      <c r="C39" s="99"/>
      <c r="D39" s="109">
        <f>D40+D41+D42</f>
        <v>140</v>
      </c>
      <c r="E39" s="109">
        <f>E40+E41+E42</f>
        <v>16</v>
      </c>
      <c r="F39" s="109">
        <f>F40+F41+F42</f>
        <v>12</v>
      </c>
      <c r="G39" s="110">
        <f aca="true" t="shared" si="7" ref="G39:AL39">G42</f>
        <v>0</v>
      </c>
      <c r="H39" s="109">
        <f>H40+H41+H42</f>
        <v>4</v>
      </c>
      <c r="I39" s="110">
        <f t="shared" si="7"/>
        <v>0</v>
      </c>
      <c r="J39" s="110">
        <f t="shared" si="7"/>
        <v>0</v>
      </c>
      <c r="K39" s="110">
        <f t="shared" si="7"/>
        <v>0</v>
      </c>
      <c r="L39" s="110">
        <f t="shared" si="7"/>
        <v>0</v>
      </c>
      <c r="M39" s="110">
        <f t="shared" si="7"/>
        <v>0</v>
      </c>
      <c r="N39" s="110">
        <f t="shared" si="7"/>
        <v>0</v>
      </c>
      <c r="O39" s="110">
        <f t="shared" si="7"/>
        <v>0</v>
      </c>
      <c r="P39" s="110">
        <f t="shared" si="7"/>
        <v>0</v>
      </c>
      <c r="Q39" s="110">
        <f t="shared" si="7"/>
        <v>0</v>
      </c>
      <c r="R39" s="110">
        <f t="shared" si="7"/>
        <v>0</v>
      </c>
      <c r="S39" s="109">
        <f>S40</f>
        <v>140</v>
      </c>
      <c r="T39" s="109">
        <f>T40</f>
        <v>12</v>
      </c>
      <c r="U39" s="109">
        <f>U40</f>
        <v>4</v>
      </c>
      <c r="V39" s="109">
        <f>V40</f>
        <v>8</v>
      </c>
      <c r="W39" s="110" t="e">
        <f>W40+#REF!+#REF!</f>
        <v>#REF!</v>
      </c>
      <c r="X39" s="109">
        <f>X40</f>
        <v>4</v>
      </c>
      <c r="Y39" s="110">
        <f t="shared" si="7"/>
        <v>0</v>
      </c>
      <c r="Z39" s="110">
        <f t="shared" si="7"/>
        <v>0</v>
      </c>
      <c r="AA39" s="110">
        <f t="shared" si="7"/>
        <v>0</v>
      </c>
      <c r="AB39" s="102">
        <f>AB40+AB41+AB42</f>
        <v>0</v>
      </c>
      <c r="AC39" s="100">
        <f>AC40+AC41+AC42</f>
        <v>4</v>
      </c>
      <c r="AD39" s="102">
        <f>AD40+AD41+AD42</f>
        <v>0</v>
      </c>
      <c r="AE39" s="113">
        <f>AE40+AE41+AE42</f>
        <v>4</v>
      </c>
      <c r="AF39" s="105" t="e">
        <f>#REF!+AF41+AF42+#REF!</f>
        <v>#REF!</v>
      </c>
      <c r="AG39" s="102" t="e">
        <f>AG40+AG41+AG42+#REF!</f>
        <v>#REF!</v>
      </c>
      <c r="AH39" s="100" t="e">
        <f>#REF!+AH41+AH42+#REF!</f>
        <v>#REF!</v>
      </c>
      <c r="AI39" s="100" t="e">
        <f>#REF!+AI41+AI42+#REF!</f>
        <v>#REF!</v>
      </c>
      <c r="AJ39" s="102">
        <f>AJ40+AJ41+AJ42</f>
        <v>0</v>
      </c>
      <c r="AK39" s="110">
        <f t="shared" si="7"/>
        <v>0</v>
      </c>
      <c r="AL39" s="110">
        <f t="shared" si="7"/>
        <v>0</v>
      </c>
      <c r="AM39" s="109"/>
      <c r="AN39" s="100">
        <f>U39+AD39</f>
        <v>4</v>
      </c>
      <c r="AO39" s="59"/>
    </row>
    <row r="40" spans="1:41" s="18" customFormat="1" ht="39.75" customHeight="1" thickBot="1">
      <c r="A40" s="52" t="s">
        <v>72</v>
      </c>
      <c r="B40" s="126" t="s">
        <v>92</v>
      </c>
      <c r="C40" s="13" t="s">
        <v>85</v>
      </c>
      <c r="D40" s="13">
        <f>S40+AB40</f>
        <v>140</v>
      </c>
      <c r="E40" s="58">
        <f>T40+AC40</f>
        <v>12</v>
      </c>
      <c r="F40" s="14">
        <f>M40+V40+AE40</f>
        <v>8</v>
      </c>
      <c r="G40" s="60">
        <f>N40+W40+AF40</f>
        <v>0</v>
      </c>
      <c r="H40" s="63">
        <f>X40+AJ40</f>
        <v>4</v>
      </c>
      <c r="I40" s="14"/>
      <c r="J40" s="15"/>
      <c r="K40" s="14"/>
      <c r="L40" s="14"/>
      <c r="M40" s="31"/>
      <c r="N40" s="32"/>
      <c r="O40" s="12"/>
      <c r="P40" s="31"/>
      <c r="Q40" s="11"/>
      <c r="R40" s="31"/>
      <c r="S40" s="16">
        <v>140</v>
      </c>
      <c r="T40" s="16">
        <f>V40+W40+X40+Y40</f>
        <v>12</v>
      </c>
      <c r="U40" s="16">
        <v>4</v>
      </c>
      <c r="V40" s="16">
        <v>8</v>
      </c>
      <c r="W40" s="16"/>
      <c r="X40" s="16">
        <v>4</v>
      </c>
      <c r="Y40" s="16"/>
      <c r="Z40" s="16" t="s">
        <v>54</v>
      </c>
      <c r="AA40" s="16"/>
      <c r="AB40" s="16"/>
      <c r="AC40" s="16"/>
      <c r="AD40" s="16"/>
      <c r="AE40" s="114"/>
      <c r="AF40" s="12"/>
      <c r="AG40" s="31"/>
      <c r="AH40" s="32"/>
      <c r="AI40" s="12"/>
      <c r="AJ40" s="11"/>
      <c r="AK40" s="31"/>
      <c r="AL40" s="22"/>
      <c r="AM40" s="76"/>
      <c r="AN40" s="11">
        <f t="shared" si="4"/>
        <v>4</v>
      </c>
      <c r="AO40" s="59"/>
    </row>
    <row r="41" spans="1:41" s="18" customFormat="1" ht="25.5" customHeight="1" thickBot="1">
      <c r="A41" s="52" t="s">
        <v>118</v>
      </c>
      <c r="B41" s="136" t="s">
        <v>119</v>
      </c>
      <c r="C41" s="139" t="s">
        <v>112</v>
      </c>
      <c r="D41" s="138"/>
      <c r="E41" s="58">
        <f>T41+AC41</f>
        <v>2</v>
      </c>
      <c r="F41" s="14">
        <f>M41+V41+AE41</f>
        <v>2</v>
      </c>
      <c r="G41" s="138"/>
      <c r="H41" s="138"/>
      <c r="I41" s="138"/>
      <c r="J41" s="136"/>
      <c r="K41" s="136"/>
      <c r="L41" s="138"/>
      <c r="M41" s="138"/>
      <c r="N41" s="136"/>
      <c r="O41" s="136"/>
      <c r="P41" s="138"/>
      <c r="Q41" s="138"/>
      <c r="R41" s="138"/>
      <c r="S41" s="58"/>
      <c r="T41" s="16"/>
      <c r="U41" s="16"/>
      <c r="V41" s="16"/>
      <c r="W41" s="16"/>
      <c r="X41" s="16"/>
      <c r="Y41" s="16"/>
      <c r="Z41" s="16"/>
      <c r="AA41" s="16"/>
      <c r="AB41" s="16"/>
      <c r="AC41" s="16">
        <f>AE41+AG41+AJ41+AK41</f>
        <v>2</v>
      </c>
      <c r="AD41" s="16"/>
      <c r="AE41" s="114">
        <v>2</v>
      </c>
      <c r="AF41" s="12"/>
      <c r="AG41" s="31"/>
      <c r="AH41" s="32"/>
      <c r="AI41" s="12"/>
      <c r="AJ41" s="11"/>
      <c r="AK41" s="31"/>
      <c r="AL41" s="22"/>
      <c r="AM41" s="76"/>
      <c r="AN41" s="135">
        <f t="shared" si="4"/>
        <v>0</v>
      </c>
      <c r="AO41" s="59"/>
    </row>
    <row r="42" spans="1:41" s="18" customFormat="1" ht="21.75" customHeight="1" thickBot="1">
      <c r="A42" s="241" t="s">
        <v>154</v>
      </c>
      <c r="B42" s="237" t="s">
        <v>120</v>
      </c>
      <c r="C42" s="154" t="s">
        <v>85</v>
      </c>
      <c r="D42" s="158"/>
      <c r="E42" s="156">
        <f>T42+AC42</f>
        <v>2</v>
      </c>
      <c r="F42" s="242">
        <f>M42+V42+AE42</f>
        <v>2</v>
      </c>
      <c r="G42" s="158"/>
      <c r="H42" s="159"/>
      <c r="I42" s="158"/>
      <c r="J42" s="237"/>
      <c r="K42" s="237"/>
      <c r="L42" s="159"/>
      <c r="M42" s="158"/>
      <c r="N42" s="237"/>
      <c r="O42" s="237"/>
      <c r="P42" s="159"/>
      <c r="Q42" s="158"/>
      <c r="R42" s="159"/>
      <c r="S42" s="156"/>
      <c r="T42" s="160"/>
      <c r="U42" s="160"/>
      <c r="V42" s="160"/>
      <c r="W42" s="160"/>
      <c r="X42" s="160"/>
      <c r="Y42" s="160"/>
      <c r="Z42" s="160"/>
      <c r="AA42" s="160"/>
      <c r="AB42" s="160"/>
      <c r="AC42" s="160">
        <f>AE42+AG42+AJ42+AK42</f>
        <v>2</v>
      </c>
      <c r="AD42" s="160"/>
      <c r="AE42" s="117">
        <v>2</v>
      </c>
      <c r="AF42" s="153"/>
      <c r="AG42" s="151"/>
      <c r="AH42" s="152"/>
      <c r="AI42" s="153"/>
      <c r="AJ42" s="39"/>
      <c r="AK42" s="151"/>
      <c r="AL42" s="243"/>
      <c r="AM42" s="244"/>
      <c r="AN42" s="245">
        <f t="shared" si="4"/>
        <v>0</v>
      </c>
      <c r="AO42" s="59"/>
    </row>
    <row r="43" spans="1:41" s="18" customFormat="1" ht="23.25" customHeight="1" thickBot="1">
      <c r="A43" s="98" t="s">
        <v>74</v>
      </c>
      <c r="B43" s="124" t="s">
        <v>75</v>
      </c>
      <c r="C43" s="99"/>
      <c r="D43" s="100">
        <f>D44+D45+D52+D53</f>
        <v>346</v>
      </c>
      <c r="E43" s="100">
        <f>E44+E45+E52+E53</f>
        <v>22</v>
      </c>
      <c r="F43" s="100">
        <f>F44+F45+F52+F53</f>
        <v>12</v>
      </c>
      <c r="G43" s="166"/>
      <c r="H43" s="100">
        <f>H44+H45+H52+H53</f>
        <v>10</v>
      </c>
      <c r="I43" s="166"/>
      <c r="J43" s="104"/>
      <c r="K43" s="166"/>
      <c r="L43" s="166"/>
      <c r="M43" s="108"/>
      <c r="N43" s="101"/>
      <c r="O43" s="105"/>
      <c r="P43" s="108"/>
      <c r="Q43" s="100"/>
      <c r="R43" s="108"/>
      <c r="S43" s="100">
        <f>S44+S45+S52+S53</f>
        <v>110</v>
      </c>
      <c r="T43" s="100">
        <f>T44+T45+T52+T53</f>
        <v>6</v>
      </c>
      <c r="U43" s="100">
        <f>U44+U45+U52+U53</f>
        <v>3</v>
      </c>
      <c r="V43" s="100">
        <f>V44+V45+V52+V53</f>
        <v>4</v>
      </c>
      <c r="W43" s="102" t="e">
        <f>W44+#REF!+#REF!</f>
        <v>#REF!</v>
      </c>
      <c r="X43" s="100">
        <f>X44+X45+X52+X53</f>
        <v>2</v>
      </c>
      <c r="Y43" s="102">
        <f>Y52</f>
        <v>0</v>
      </c>
      <c r="Z43" s="102">
        <f>Z52</f>
        <v>0</v>
      </c>
      <c r="AA43" s="102">
        <f>AA52</f>
        <v>0</v>
      </c>
      <c r="AB43" s="100">
        <f aca="true" t="shared" si="8" ref="AB43:AK43">AB44+AB45+AB52+AB53</f>
        <v>236</v>
      </c>
      <c r="AC43" s="100">
        <f t="shared" si="8"/>
        <v>16</v>
      </c>
      <c r="AD43" s="100">
        <f t="shared" si="8"/>
        <v>6</v>
      </c>
      <c r="AE43" s="113">
        <f t="shared" si="8"/>
        <v>8</v>
      </c>
      <c r="AF43" s="105">
        <f t="shared" si="8"/>
        <v>0</v>
      </c>
      <c r="AG43" s="102">
        <f t="shared" si="8"/>
        <v>0</v>
      </c>
      <c r="AH43" s="100">
        <f t="shared" si="8"/>
        <v>0</v>
      </c>
      <c r="AI43" s="100">
        <f t="shared" si="8"/>
        <v>0</v>
      </c>
      <c r="AJ43" s="100">
        <f t="shared" si="8"/>
        <v>8</v>
      </c>
      <c r="AK43" s="102">
        <f t="shared" si="8"/>
        <v>0</v>
      </c>
      <c r="AL43" s="100"/>
      <c r="AM43" s="100"/>
      <c r="AN43" s="100">
        <f>AN44+AN45+AN52+AN53</f>
        <v>9</v>
      </c>
      <c r="AO43" s="59"/>
    </row>
    <row r="44" spans="1:41" s="18" customFormat="1" ht="23.25" customHeight="1" thickBot="1">
      <c r="A44" s="79" t="s">
        <v>121</v>
      </c>
      <c r="B44" s="126" t="s">
        <v>122</v>
      </c>
      <c r="C44" s="13" t="s">
        <v>85</v>
      </c>
      <c r="D44" s="22"/>
      <c r="E44" s="13">
        <f>T44+AC44</f>
        <v>2</v>
      </c>
      <c r="F44" s="15">
        <v>2</v>
      </c>
      <c r="G44" s="14"/>
      <c r="H44" s="15"/>
      <c r="I44" s="14"/>
      <c r="J44" s="15"/>
      <c r="K44" s="14"/>
      <c r="L44" s="14"/>
      <c r="M44" s="31"/>
      <c r="N44" s="32"/>
      <c r="O44" s="12"/>
      <c r="P44" s="31"/>
      <c r="Q44" s="11"/>
      <c r="R44" s="31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3">
        <f>AE44</f>
        <v>2</v>
      </c>
      <c r="AD44" s="16"/>
      <c r="AE44" s="117">
        <v>2</v>
      </c>
      <c r="AF44" s="12"/>
      <c r="AG44" s="31"/>
      <c r="AH44" s="32"/>
      <c r="AI44" s="12"/>
      <c r="AJ44" s="11"/>
      <c r="AK44" s="31"/>
      <c r="AL44" s="22"/>
      <c r="AM44" s="11"/>
      <c r="AN44" s="11"/>
      <c r="AO44" s="59"/>
    </row>
    <row r="45" spans="1:41" s="18" customFormat="1" ht="23.25" customHeight="1" thickBot="1">
      <c r="A45" s="145" t="s">
        <v>76</v>
      </c>
      <c r="B45" s="126" t="s">
        <v>149</v>
      </c>
      <c r="C45" s="13" t="s">
        <v>150</v>
      </c>
      <c r="D45" s="13">
        <f>S45+AB45</f>
        <v>256</v>
      </c>
      <c r="E45" s="58">
        <f>T45+AC45</f>
        <v>10</v>
      </c>
      <c r="F45" s="14">
        <f>M45+V45+AE45</f>
        <v>4</v>
      </c>
      <c r="G45" s="60">
        <f>N45+W45+AF45</f>
        <v>0</v>
      </c>
      <c r="H45" s="63">
        <f>X45+AJ45</f>
        <v>6</v>
      </c>
      <c r="I45" s="14"/>
      <c r="J45" s="15"/>
      <c r="K45" s="14"/>
      <c r="L45" s="14"/>
      <c r="M45" s="31"/>
      <c r="N45" s="32"/>
      <c r="O45" s="12"/>
      <c r="P45" s="31"/>
      <c r="Q45" s="11"/>
      <c r="R45" s="31"/>
      <c r="S45" s="16">
        <v>110</v>
      </c>
      <c r="T45" s="16">
        <f>V45+W45+X45+Y45</f>
        <v>4</v>
      </c>
      <c r="U45" s="16">
        <v>3</v>
      </c>
      <c r="V45" s="16">
        <v>2</v>
      </c>
      <c r="W45" s="16"/>
      <c r="X45" s="16">
        <v>2</v>
      </c>
      <c r="Y45" s="16"/>
      <c r="Z45" s="16"/>
      <c r="AA45" s="16" t="s">
        <v>56</v>
      </c>
      <c r="AB45" s="16">
        <v>146</v>
      </c>
      <c r="AC45" s="16">
        <f>AE45+AG45+AJ45+AK45</f>
        <v>6</v>
      </c>
      <c r="AD45" s="16">
        <v>3</v>
      </c>
      <c r="AE45" s="114">
        <v>2</v>
      </c>
      <c r="AF45" s="12"/>
      <c r="AG45" s="31"/>
      <c r="AH45" s="32"/>
      <c r="AI45" s="12"/>
      <c r="AJ45" s="11">
        <v>4</v>
      </c>
      <c r="AK45" s="31"/>
      <c r="AL45" s="22" t="s">
        <v>54</v>
      </c>
      <c r="AM45" s="11"/>
      <c r="AN45" s="11">
        <f>U45+AD45</f>
        <v>6</v>
      </c>
      <c r="AO45" s="59"/>
    </row>
    <row r="46" s="18" customFormat="1" ht="11.25" customHeight="1" thickBot="1">
      <c r="AO46" s="59"/>
    </row>
    <row r="47" s="18" customFormat="1" ht="4.5" customHeight="1" hidden="1" thickBot="1">
      <c r="AO47" s="59"/>
    </row>
    <row r="48" spans="1:41" s="18" customFormat="1" ht="22.5" customHeight="1" thickBot="1">
      <c r="A48" s="217" t="s">
        <v>29</v>
      </c>
      <c r="B48" s="217" t="s">
        <v>31</v>
      </c>
      <c r="C48" s="219" t="s">
        <v>15</v>
      </c>
      <c r="D48" s="183" t="s">
        <v>16</v>
      </c>
      <c r="E48" s="184"/>
      <c r="F48" s="184"/>
      <c r="G48" s="184"/>
      <c r="H48" s="184"/>
      <c r="I48" s="187"/>
      <c r="J48" s="183" t="s">
        <v>146</v>
      </c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7"/>
      <c r="AB48" s="183" t="s">
        <v>147</v>
      </c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7"/>
      <c r="AN48" s="216" t="s">
        <v>90</v>
      </c>
      <c r="AO48" s="59"/>
    </row>
    <row r="49" spans="1:41" s="18" customFormat="1" ht="26.25" customHeight="1" thickBot="1">
      <c r="A49" s="217"/>
      <c r="B49" s="217"/>
      <c r="C49" s="220"/>
      <c r="D49" s="210" t="s">
        <v>17</v>
      </c>
      <c r="E49" s="177" t="s">
        <v>97</v>
      </c>
      <c r="F49" s="183" t="s">
        <v>18</v>
      </c>
      <c r="G49" s="184"/>
      <c r="H49" s="184"/>
      <c r="I49" s="187"/>
      <c r="J49" s="185" t="s">
        <v>48</v>
      </c>
      <c r="K49" s="186"/>
      <c r="L49" s="186"/>
      <c r="M49" s="186"/>
      <c r="N49" s="186"/>
      <c r="O49" s="186"/>
      <c r="P49" s="186"/>
      <c r="Q49" s="186"/>
      <c r="R49" s="186"/>
      <c r="S49" s="183" t="s">
        <v>137</v>
      </c>
      <c r="T49" s="184"/>
      <c r="U49" s="184"/>
      <c r="V49" s="184"/>
      <c r="W49" s="184"/>
      <c r="X49" s="184"/>
      <c r="Y49" s="184"/>
      <c r="Z49" s="184"/>
      <c r="AA49" s="187"/>
      <c r="AB49" s="183" t="s">
        <v>130</v>
      </c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7"/>
      <c r="AN49" s="216"/>
      <c r="AO49" s="59"/>
    </row>
    <row r="50" spans="1:41" s="18" customFormat="1" ht="19.5" customHeight="1" thickBot="1">
      <c r="A50" s="217"/>
      <c r="B50" s="217"/>
      <c r="C50" s="220"/>
      <c r="D50" s="210"/>
      <c r="E50" s="210"/>
      <c r="F50" s="177" t="s">
        <v>32</v>
      </c>
      <c r="G50" s="170" t="s">
        <v>33</v>
      </c>
      <c r="H50" s="208" t="s">
        <v>34</v>
      </c>
      <c r="I50" s="177" t="s">
        <v>35</v>
      </c>
      <c r="J50" s="177" t="s">
        <v>19</v>
      </c>
      <c r="K50" s="177" t="s">
        <v>20</v>
      </c>
      <c r="L50" s="177" t="s">
        <v>36</v>
      </c>
      <c r="M50" s="183" t="s">
        <v>18</v>
      </c>
      <c r="N50" s="184"/>
      <c r="O50" s="184"/>
      <c r="P50" s="184"/>
      <c r="Q50" s="184"/>
      <c r="R50" s="184"/>
      <c r="S50" s="177" t="s">
        <v>19</v>
      </c>
      <c r="T50" s="177" t="s">
        <v>36</v>
      </c>
      <c r="U50" s="177" t="s">
        <v>20</v>
      </c>
      <c r="V50" s="204" t="s">
        <v>39</v>
      </c>
      <c r="W50" s="205"/>
      <c r="X50" s="205"/>
      <c r="Y50" s="206"/>
      <c r="Z50" s="39"/>
      <c r="AA50" s="5"/>
      <c r="AB50" s="177" t="s">
        <v>19</v>
      </c>
      <c r="AC50" s="177" t="s">
        <v>21</v>
      </c>
      <c r="AD50" s="177" t="s">
        <v>20</v>
      </c>
      <c r="AE50" s="183" t="s">
        <v>39</v>
      </c>
      <c r="AF50" s="184"/>
      <c r="AG50" s="184"/>
      <c r="AH50" s="184"/>
      <c r="AI50" s="184"/>
      <c r="AJ50" s="184"/>
      <c r="AK50" s="184"/>
      <c r="AL50" s="39"/>
      <c r="AM50" s="38"/>
      <c r="AN50" s="216"/>
      <c r="AO50" s="59"/>
    </row>
    <row r="51" spans="1:41" s="18" customFormat="1" ht="99" customHeight="1" thickBot="1">
      <c r="A51" s="217"/>
      <c r="B51" s="217"/>
      <c r="C51" s="221"/>
      <c r="D51" s="178"/>
      <c r="E51" s="178"/>
      <c r="F51" s="178"/>
      <c r="G51" s="207"/>
      <c r="H51" s="209"/>
      <c r="I51" s="178"/>
      <c r="J51" s="178"/>
      <c r="K51" s="178"/>
      <c r="L51" s="178"/>
      <c r="M51" s="216" t="s">
        <v>32</v>
      </c>
      <c r="N51" s="216"/>
      <c r="O51" s="216"/>
      <c r="P51" s="42" t="s">
        <v>33</v>
      </c>
      <c r="Q51" s="43" t="s">
        <v>34</v>
      </c>
      <c r="R51" s="41" t="s">
        <v>35</v>
      </c>
      <c r="S51" s="178"/>
      <c r="T51" s="178"/>
      <c r="U51" s="178"/>
      <c r="V51" s="44" t="s">
        <v>32</v>
      </c>
      <c r="W51" s="42" t="s">
        <v>33</v>
      </c>
      <c r="X51" s="42" t="s">
        <v>34</v>
      </c>
      <c r="Y51" s="45" t="s">
        <v>35</v>
      </c>
      <c r="Z51" s="40" t="s">
        <v>37</v>
      </c>
      <c r="AA51" s="22" t="s">
        <v>38</v>
      </c>
      <c r="AB51" s="178"/>
      <c r="AC51" s="178"/>
      <c r="AD51" s="178"/>
      <c r="AE51" s="42" t="s">
        <v>32</v>
      </c>
      <c r="AF51" s="46"/>
      <c r="AG51" s="170" t="s">
        <v>33</v>
      </c>
      <c r="AH51" s="171"/>
      <c r="AI51" s="172"/>
      <c r="AJ51" s="43" t="s">
        <v>34</v>
      </c>
      <c r="AK51" s="42" t="s">
        <v>35</v>
      </c>
      <c r="AL51" s="40" t="s">
        <v>37</v>
      </c>
      <c r="AM51" s="22" t="s">
        <v>38</v>
      </c>
      <c r="AN51" s="216"/>
      <c r="AO51" s="59"/>
    </row>
    <row r="52" spans="1:41" s="18" customFormat="1" ht="26.25" customHeight="1" thickBot="1">
      <c r="A52" s="144" t="s">
        <v>123</v>
      </c>
      <c r="B52" s="138" t="s">
        <v>152</v>
      </c>
      <c r="C52" s="13" t="s">
        <v>85</v>
      </c>
      <c r="D52" s="22"/>
      <c r="E52" s="13">
        <f>T52+AC52</f>
        <v>2</v>
      </c>
      <c r="F52" s="15">
        <v>2</v>
      </c>
      <c r="G52" s="14"/>
      <c r="H52" s="15"/>
      <c r="I52" s="14"/>
      <c r="J52" s="15"/>
      <c r="K52" s="14"/>
      <c r="L52" s="14"/>
      <c r="M52" s="31"/>
      <c r="N52" s="32"/>
      <c r="O52" s="12"/>
      <c r="P52" s="31"/>
      <c r="Q52" s="11"/>
      <c r="R52" s="31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3">
        <f>AE52</f>
        <v>2</v>
      </c>
      <c r="AD52" s="16"/>
      <c r="AE52" s="117">
        <v>2</v>
      </c>
      <c r="AF52" s="12"/>
      <c r="AG52" s="31"/>
      <c r="AH52" s="32"/>
      <c r="AI52" s="12"/>
      <c r="AJ52" s="11"/>
      <c r="AK52" s="31"/>
      <c r="AL52" s="22"/>
      <c r="AM52" s="11"/>
      <c r="AN52" s="11"/>
      <c r="AO52" s="59"/>
    </row>
    <row r="53" spans="1:41" s="18" customFormat="1" ht="23.25" customHeight="1" thickBot="1">
      <c r="A53" s="144" t="s">
        <v>125</v>
      </c>
      <c r="B53" s="138" t="s">
        <v>124</v>
      </c>
      <c r="C53" s="13" t="s">
        <v>85</v>
      </c>
      <c r="D53" s="13">
        <f>S53+AB53</f>
        <v>90</v>
      </c>
      <c r="E53" s="58">
        <f>T53+AC53</f>
        <v>8</v>
      </c>
      <c r="F53" s="14">
        <f>M53+V53+AE53</f>
        <v>4</v>
      </c>
      <c r="G53" s="60">
        <f>N53+W53+AF53</f>
        <v>0</v>
      </c>
      <c r="H53" s="63">
        <f>X53+AJ53</f>
        <v>4</v>
      </c>
      <c r="I53" s="14"/>
      <c r="J53" s="15"/>
      <c r="K53" s="14"/>
      <c r="L53" s="14"/>
      <c r="M53" s="31"/>
      <c r="N53" s="32"/>
      <c r="O53" s="12"/>
      <c r="P53" s="31"/>
      <c r="Q53" s="11"/>
      <c r="R53" s="31"/>
      <c r="S53" s="16"/>
      <c r="T53" s="16">
        <f>V53+W53+X53+Y53</f>
        <v>2</v>
      </c>
      <c r="U53" s="16"/>
      <c r="V53" s="16">
        <v>2</v>
      </c>
      <c r="W53" s="16"/>
      <c r="X53" s="16"/>
      <c r="Y53" s="16"/>
      <c r="Z53" s="16"/>
      <c r="AA53" s="16"/>
      <c r="AB53" s="16">
        <v>90</v>
      </c>
      <c r="AC53" s="16">
        <f>AE53+AG53+AJ53+AK53</f>
        <v>6</v>
      </c>
      <c r="AD53" s="16">
        <v>3</v>
      </c>
      <c r="AE53" s="117">
        <v>2</v>
      </c>
      <c r="AF53" s="12"/>
      <c r="AG53" s="31"/>
      <c r="AH53" s="32"/>
      <c r="AI53" s="12"/>
      <c r="AJ53" s="11">
        <v>4</v>
      </c>
      <c r="AK53" s="31"/>
      <c r="AL53" s="22"/>
      <c r="AM53" s="11" t="s">
        <v>56</v>
      </c>
      <c r="AN53" s="11">
        <f>U53+AD53</f>
        <v>3</v>
      </c>
      <c r="AO53" s="59"/>
    </row>
    <row r="54" spans="1:41" s="18" customFormat="1" ht="27.75" customHeight="1" thickBot="1">
      <c r="A54" s="98" t="s">
        <v>77</v>
      </c>
      <c r="B54" s="125" t="s">
        <v>78</v>
      </c>
      <c r="C54" s="99"/>
      <c r="D54" s="109">
        <f>D55</f>
        <v>136</v>
      </c>
      <c r="E54" s="109">
        <f>E55</f>
        <v>14</v>
      </c>
      <c r="F54" s="109">
        <f>F55</f>
        <v>6</v>
      </c>
      <c r="G54" s="110" t="e">
        <f>#REF!</f>
        <v>#REF!</v>
      </c>
      <c r="H54" s="109">
        <f>H55</f>
        <v>8</v>
      </c>
      <c r="I54" s="110"/>
      <c r="J54" s="110" t="e">
        <f>#REF!</f>
        <v>#REF!</v>
      </c>
      <c r="K54" s="110" t="e">
        <f>#REF!</f>
        <v>#REF!</v>
      </c>
      <c r="L54" s="110" t="e">
        <f>#REF!</f>
        <v>#REF!</v>
      </c>
      <c r="M54" s="110" t="e">
        <f>#REF!</f>
        <v>#REF!</v>
      </c>
      <c r="N54" s="110" t="e">
        <f>#REF!</f>
        <v>#REF!</v>
      </c>
      <c r="O54" s="110" t="e">
        <f>#REF!</f>
        <v>#REF!</v>
      </c>
      <c r="P54" s="110" t="e">
        <f>#REF!</f>
        <v>#REF!</v>
      </c>
      <c r="Q54" s="110" t="e">
        <f>#REF!</f>
        <v>#REF!</v>
      </c>
      <c r="R54" s="110" t="e">
        <f>#REF!</f>
        <v>#REF!</v>
      </c>
      <c r="S54" s="109">
        <f>S55</f>
        <v>136</v>
      </c>
      <c r="T54" s="109">
        <f>T55</f>
        <v>14</v>
      </c>
      <c r="U54" s="109">
        <f>U55</f>
        <v>3</v>
      </c>
      <c r="V54" s="109">
        <f>V55</f>
        <v>6</v>
      </c>
      <c r="W54" s="110" t="e">
        <f>#REF!</f>
        <v>#REF!</v>
      </c>
      <c r="X54" s="109">
        <f>X55</f>
        <v>8</v>
      </c>
      <c r="Y54" s="110" t="e">
        <f>#REF!</f>
        <v>#REF!</v>
      </c>
      <c r="Z54" s="110" t="e">
        <f>#REF!</f>
        <v>#REF!</v>
      </c>
      <c r="AA54" s="110" t="e">
        <f>#REF!</f>
        <v>#REF!</v>
      </c>
      <c r="AB54" s="109"/>
      <c r="AC54" s="109"/>
      <c r="AD54" s="109"/>
      <c r="AE54" s="113"/>
      <c r="AF54" s="111" t="e">
        <f>#REF!</f>
        <v>#REF!</v>
      </c>
      <c r="AG54" s="100"/>
      <c r="AH54" s="109" t="e">
        <f>#REF!</f>
        <v>#REF!</v>
      </c>
      <c r="AI54" s="109" t="e">
        <f>#REF!</f>
        <v>#REF!</v>
      </c>
      <c r="AJ54" s="109"/>
      <c r="AK54" s="109"/>
      <c r="AL54" s="110"/>
      <c r="AM54" s="110" t="e">
        <f>#REF!</f>
        <v>#REF!</v>
      </c>
      <c r="AN54" s="109">
        <f>AN55</f>
        <v>3</v>
      </c>
      <c r="AO54" s="59"/>
    </row>
    <row r="55" spans="1:41" s="18" customFormat="1" ht="25.5" customHeight="1" thickBot="1">
      <c r="A55" s="33" t="s">
        <v>91</v>
      </c>
      <c r="B55" s="126" t="s">
        <v>142</v>
      </c>
      <c r="C55" s="13" t="s">
        <v>85</v>
      </c>
      <c r="D55" s="13">
        <f>S55+AB55</f>
        <v>136</v>
      </c>
      <c r="E55" s="13">
        <f>T55+AC55</f>
        <v>14</v>
      </c>
      <c r="F55" s="14">
        <f>M55+V55+AE55</f>
        <v>6</v>
      </c>
      <c r="G55" s="60">
        <f>N55+W55+AF55</f>
        <v>0</v>
      </c>
      <c r="H55" s="63">
        <f>X55+AJ55</f>
        <v>8</v>
      </c>
      <c r="I55" s="14"/>
      <c r="J55" s="15"/>
      <c r="K55" s="14"/>
      <c r="L55" s="14"/>
      <c r="M55" s="31"/>
      <c r="N55" s="32"/>
      <c r="O55" s="12"/>
      <c r="P55" s="31"/>
      <c r="Q55" s="11"/>
      <c r="R55" s="31"/>
      <c r="S55" s="16">
        <v>136</v>
      </c>
      <c r="T55" s="16">
        <f>V55+W55+X55+Y55</f>
        <v>14</v>
      </c>
      <c r="U55" s="16">
        <v>3</v>
      </c>
      <c r="V55" s="16">
        <v>6</v>
      </c>
      <c r="W55" s="16"/>
      <c r="X55" s="16">
        <v>8</v>
      </c>
      <c r="Y55" s="16"/>
      <c r="Z55" s="16" t="s">
        <v>54</v>
      </c>
      <c r="AA55" s="17"/>
      <c r="AB55" s="16"/>
      <c r="AC55" s="16"/>
      <c r="AD55" s="16"/>
      <c r="AE55" s="114"/>
      <c r="AF55" s="12"/>
      <c r="AG55" s="31"/>
      <c r="AH55" s="32"/>
      <c r="AI55" s="12"/>
      <c r="AJ55" s="11"/>
      <c r="AK55" s="31"/>
      <c r="AL55" s="22"/>
      <c r="AM55" s="76"/>
      <c r="AN55" s="11">
        <f>U55+AD55</f>
        <v>3</v>
      </c>
      <c r="AO55" s="59"/>
    </row>
    <row r="56" spans="1:41" s="18" customFormat="1" ht="25.5" customHeight="1" thickBot="1">
      <c r="A56" s="98" t="s">
        <v>80</v>
      </c>
      <c r="B56" s="125" t="s">
        <v>79</v>
      </c>
      <c r="C56" s="99"/>
      <c r="D56" s="109">
        <f>D57+D58+D59</f>
        <v>298</v>
      </c>
      <c r="E56" s="109">
        <f>E57+E58+E59</f>
        <v>26</v>
      </c>
      <c r="F56" s="109">
        <f>F57+F58+F59</f>
        <v>12</v>
      </c>
      <c r="G56" s="110" t="e">
        <f>G57+G58+G59+#REF!+#REF!</f>
        <v>#REF!</v>
      </c>
      <c r="H56" s="109">
        <f>H57+H58+H59</f>
        <v>14</v>
      </c>
      <c r="I56" s="110" t="e">
        <f>I57+I58+I59+#REF!+#REF!</f>
        <v>#REF!</v>
      </c>
      <c r="J56" s="110" t="e">
        <f>J57+J58+J59+#REF!+#REF!</f>
        <v>#REF!</v>
      </c>
      <c r="K56" s="110" t="e">
        <f>K57+K58+K59+#REF!+#REF!</f>
        <v>#REF!</v>
      </c>
      <c r="L56" s="110" t="e">
        <f>L57+L58+L59+#REF!+#REF!</f>
        <v>#REF!</v>
      </c>
      <c r="M56" s="110" t="e">
        <f>M57+M58+M59+#REF!+#REF!</f>
        <v>#REF!</v>
      </c>
      <c r="N56" s="110" t="e">
        <f>N57+N58+N59+#REF!+#REF!</f>
        <v>#REF!</v>
      </c>
      <c r="O56" s="110" t="e">
        <f>O57+O58+O59+#REF!+#REF!</f>
        <v>#REF!</v>
      </c>
      <c r="P56" s="110" t="e">
        <f>P57+P58+P59+#REF!+#REF!</f>
        <v>#REF!</v>
      </c>
      <c r="Q56" s="110" t="e">
        <f>Q57+Q58+Q59+#REF!+#REF!</f>
        <v>#REF!</v>
      </c>
      <c r="R56" s="110" t="e">
        <f>R57+R58+R59+#REF!+#REF!</f>
        <v>#REF!</v>
      </c>
      <c r="S56" s="110" t="b">
        <f>AE64=S57+S58+S59</f>
        <v>0</v>
      </c>
      <c r="T56" s="109">
        <f>T57+T58+T59</f>
        <v>18</v>
      </c>
      <c r="U56" s="110" t="e">
        <f>U57+U58+U59+#REF!+#REF!</f>
        <v>#REF!</v>
      </c>
      <c r="V56" s="109">
        <f>V57+V58+V59</f>
        <v>8</v>
      </c>
      <c r="W56" s="110" t="e">
        <f>W57+W58+W59+#REF!+#REF!</f>
        <v>#REF!</v>
      </c>
      <c r="X56" s="109">
        <f>X57+X58+X59</f>
        <v>10</v>
      </c>
      <c r="Y56" s="110" t="e">
        <f>Y57+Y58+Y59+#REF!+#REF!</f>
        <v>#REF!</v>
      </c>
      <c r="Z56" s="110" t="e">
        <f>Z57+Z58+Z59+#REF!+#REF!</f>
        <v>#REF!</v>
      </c>
      <c r="AA56" s="110" t="e">
        <f>AM57+AA58+AA59+#REF!+#REF!</f>
        <v>#VALUE!</v>
      </c>
      <c r="AB56" s="109">
        <f>AB57+AB58+AB59</f>
        <v>298</v>
      </c>
      <c r="AC56" s="109">
        <f>AC57+AC58+AC59</f>
        <v>8</v>
      </c>
      <c r="AD56" s="109">
        <f>AD57+AD58+AD59</f>
        <v>9</v>
      </c>
      <c r="AE56" s="109">
        <f>AE57+AE58+AE59</f>
        <v>4</v>
      </c>
      <c r="AF56" s="119" t="e">
        <f>AF57+AF58+AF59+#REF!+#REF!</f>
        <v>#REF!</v>
      </c>
      <c r="AG56" s="110" t="e">
        <f>AG57+AG58+AG59+#REF!+#REF!</f>
        <v>#REF!</v>
      </c>
      <c r="AH56" s="109" t="e">
        <f>AH57+AH58+AH59+#REF!+#REF!</f>
        <v>#REF!</v>
      </c>
      <c r="AI56" s="109" t="e">
        <f>AI57+AI58+AI59+#REF!+#REF!</f>
        <v>#REF!</v>
      </c>
      <c r="AJ56" s="109">
        <f>AJ57+AJ58+AJ59</f>
        <v>4</v>
      </c>
      <c r="AK56" s="110" t="e">
        <f>AK57+AK58+AK59+#REF!+#REF!</f>
        <v>#REF!</v>
      </c>
      <c r="AL56" s="109"/>
      <c r="AM56" s="109"/>
      <c r="AN56" s="109">
        <f>AN57+AN58+AN59</f>
        <v>9</v>
      </c>
      <c r="AO56" s="59"/>
    </row>
    <row r="57" spans="1:41" s="18" customFormat="1" ht="25.5" customHeight="1" thickBot="1">
      <c r="A57" s="52" t="s">
        <v>126</v>
      </c>
      <c r="B57" s="168" t="s">
        <v>155</v>
      </c>
      <c r="C57" s="13" t="s">
        <v>85</v>
      </c>
      <c r="D57" s="13">
        <f>S57+AB57</f>
        <v>90</v>
      </c>
      <c r="E57" s="13">
        <f>T57+AC57</f>
        <v>8</v>
      </c>
      <c r="F57" s="14">
        <f>M57+V57+AE57</f>
        <v>4</v>
      </c>
      <c r="G57" s="60">
        <f>N57+W57+AF57</f>
        <v>0</v>
      </c>
      <c r="H57" s="63">
        <f>X57+AJ57</f>
        <v>4</v>
      </c>
      <c r="I57" s="14"/>
      <c r="J57" s="15"/>
      <c r="K57" s="14"/>
      <c r="L57" s="14"/>
      <c r="M57" s="31"/>
      <c r="N57" s="32"/>
      <c r="O57" s="12"/>
      <c r="P57" s="31"/>
      <c r="Q57" s="11"/>
      <c r="R57" s="31"/>
      <c r="S57" s="16"/>
      <c r="T57" s="16">
        <f>V57+W57+X57+Y57</f>
        <v>4</v>
      </c>
      <c r="U57" s="16"/>
      <c r="V57" s="16">
        <v>2</v>
      </c>
      <c r="W57" s="16"/>
      <c r="X57" s="16">
        <v>2</v>
      </c>
      <c r="Y57" s="16"/>
      <c r="Z57" s="16"/>
      <c r="AA57" s="17"/>
      <c r="AB57" s="16">
        <v>90</v>
      </c>
      <c r="AC57" s="89">
        <f>AJ57+AE57</f>
        <v>4</v>
      </c>
      <c r="AD57" s="16">
        <v>3</v>
      </c>
      <c r="AE57" s="114">
        <v>2</v>
      </c>
      <c r="AF57" s="12"/>
      <c r="AG57" s="31"/>
      <c r="AH57" s="32"/>
      <c r="AI57" s="12"/>
      <c r="AJ57" s="11">
        <v>2</v>
      </c>
      <c r="AK57" s="31"/>
      <c r="AL57" s="22"/>
      <c r="AM57" s="76" t="s">
        <v>56</v>
      </c>
      <c r="AN57" s="11">
        <f>U57+AD57</f>
        <v>3</v>
      </c>
      <c r="AO57" s="59"/>
    </row>
    <row r="58" spans="1:40" ht="20.25" customHeight="1" thickBot="1">
      <c r="A58" s="33" t="s">
        <v>127</v>
      </c>
      <c r="B58" s="136" t="s">
        <v>128</v>
      </c>
      <c r="C58" s="40" t="s">
        <v>85</v>
      </c>
      <c r="D58" s="13">
        <f>S58+AB58</f>
        <v>104</v>
      </c>
      <c r="E58" s="13">
        <f>T58+AC58</f>
        <v>12</v>
      </c>
      <c r="F58" s="14">
        <f>M58+V58+AE58</f>
        <v>4</v>
      </c>
      <c r="G58" s="60">
        <f>N58+W58+AF58</f>
        <v>0</v>
      </c>
      <c r="H58" s="63">
        <f>X58+AJ58</f>
        <v>8</v>
      </c>
      <c r="I58" s="66"/>
      <c r="J58" s="55"/>
      <c r="K58" s="66"/>
      <c r="L58" s="66"/>
      <c r="M58" s="67"/>
      <c r="N58" s="68"/>
      <c r="O58" s="69"/>
      <c r="P58" s="42"/>
      <c r="Q58" s="43"/>
      <c r="R58" s="67"/>
      <c r="S58" s="66"/>
      <c r="T58" s="62">
        <f>V58+X58</f>
        <v>12</v>
      </c>
      <c r="U58" s="66"/>
      <c r="V58" s="56">
        <v>4</v>
      </c>
      <c r="W58" s="42"/>
      <c r="X58" s="16">
        <v>8</v>
      </c>
      <c r="Y58" s="44"/>
      <c r="Z58" s="62"/>
      <c r="AA58" s="70"/>
      <c r="AB58" s="62">
        <v>104</v>
      </c>
      <c r="AC58" s="62"/>
      <c r="AD58" s="62">
        <v>3</v>
      </c>
      <c r="AE58" s="115"/>
      <c r="AF58" s="54"/>
      <c r="AG58" s="16"/>
      <c r="AH58" s="58"/>
      <c r="AI58" s="61"/>
      <c r="AJ58" s="13"/>
      <c r="AK58" s="16"/>
      <c r="AL58" s="78" t="s">
        <v>54</v>
      </c>
      <c r="AM58" s="22"/>
      <c r="AN58" s="11">
        <f>U58+AD58</f>
        <v>3</v>
      </c>
    </row>
    <row r="59" spans="1:40" ht="21" customHeight="1" thickBot="1">
      <c r="A59" s="33" t="s">
        <v>129</v>
      </c>
      <c r="B59" s="169" t="s">
        <v>151</v>
      </c>
      <c r="C59" s="11" t="s">
        <v>85</v>
      </c>
      <c r="D59" s="13">
        <f>AB59</f>
        <v>104</v>
      </c>
      <c r="E59" s="13">
        <f>T59+AC59</f>
        <v>6</v>
      </c>
      <c r="F59" s="13">
        <f>T59+AE59</f>
        <v>4</v>
      </c>
      <c r="G59" s="80"/>
      <c r="H59" s="81">
        <f>AJ59</f>
        <v>2</v>
      </c>
      <c r="I59" s="41"/>
      <c r="J59" s="41"/>
      <c r="K59" s="67"/>
      <c r="L59" s="41"/>
      <c r="M59" s="67"/>
      <c r="N59" s="68"/>
      <c r="O59" s="69"/>
      <c r="P59" s="43"/>
      <c r="Q59" s="43"/>
      <c r="R59" s="41"/>
      <c r="S59" s="41"/>
      <c r="T59" s="11">
        <v>2</v>
      </c>
      <c r="U59" s="41"/>
      <c r="V59" s="82">
        <v>2</v>
      </c>
      <c r="W59" s="43"/>
      <c r="X59" s="43"/>
      <c r="Y59" s="45"/>
      <c r="Z59" s="11"/>
      <c r="AA59" s="13"/>
      <c r="AB59" s="11">
        <v>104</v>
      </c>
      <c r="AC59" s="11">
        <f>AE59+AJ59</f>
        <v>4</v>
      </c>
      <c r="AD59" s="11">
        <v>3</v>
      </c>
      <c r="AE59" s="115">
        <v>2</v>
      </c>
      <c r="AF59" s="54"/>
      <c r="AG59" s="16"/>
      <c r="AH59" s="58"/>
      <c r="AI59" s="61"/>
      <c r="AJ59" s="13">
        <v>2</v>
      </c>
      <c r="AK59" s="13"/>
      <c r="AL59" s="11" t="s">
        <v>54</v>
      </c>
      <c r="AM59" s="76"/>
      <c r="AN59" s="11">
        <v>3</v>
      </c>
    </row>
    <row r="60" spans="1:40" s="18" customFormat="1" ht="19.5" thickBot="1">
      <c r="A60" s="13"/>
      <c r="B60" s="226" t="s">
        <v>50</v>
      </c>
      <c r="C60" s="227"/>
      <c r="D60" s="34">
        <f>D15+D33</f>
        <v>2476</v>
      </c>
      <c r="E60" s="34">
        <f>E15+E33</f>
        <v>190</v>
      </c>
      <c r="F60" s="34">
        <f>F15+F33</f>
        <v>82</v>
      </c>
      <c r="G60" s="64">
        <f>G15</f>
        <v>4</v>
      </c>
      <c r="H60" s="34">
        <f aca="true" t="shared" si="9" ref="H60:X60">H15+H33</f>
        <v>104</v>
      </c>
      <c r="I60" s="146">
        <f>I33</f>
        <v>0</v>
      </c>
      <c r="J60" s="34" t="e">
        <f t="shared" si="9"/>
        <v>#REF!</v>
      </c>
      <c r="K60" s="34" t="e">
        <f t="shared" si="9"/>
        <v>#REF!</v>
      </c>
      <c r="L60" s="72" t="e">
        <f t="shared" si="9"/>
        <v>#REF!</v>
      </c>
      <c r="M60" s="72" t="e">
        <f t="shared" si="9"/>
        <v>#REF!</v>
      </c>
      <c r="N60" s="72" t="e">
        <f t="shared" si="9"/>
        <v>#REF!</v>
      </c>
      <c r="O60" s="72" t="e">
        <f t="shared" si="9"/>
        <v>#REF!</v>
      </c>
      <c r="P60" s="72" t="e">
        <f t="shared" si="9"/>
        <v>#REF!</v>
      </c>
      <c r="Q60" s="72" t="e">
        <f t="shared" si="9"/>
        <v>#REF!</v>
      </c>
      <c r="R60" s="72" t="e">
        <f t="shared" si="9"/>
        <v>#REF!</v>
      </c>
      <c r="S60" s="34">
        <f>S15+S33</f>
        <v>1152</v>
      </c>
      <c r="T60" s="34">
        <f t="shared" si="9"/>
        <v>108</v>
      </c>
      <c r="U60" s="34">
        <f t="shared" si="9"/>
        <v>31.5</v>
      </c>
      <c r="V60" s="34">
        <f t="shared" si="9"/>
        <v>52</v>
      </c>
      <c r="W60" s="72" t="e">
        <f t="shared" si="9"/>
        <v>#REF!</v>
      </c>
      <c r="X60" s="34">
        <f t="shared" si="9"/>
        <v>56</v>
      </c>
      <c r="Y60" s="34"/>
      <c r="Z60" s="72" t="e">
        <f aca="true" t="shared" si="10" ref="Z60:AF60">Z15+Z33</f>
        <v>#REF!</v>
      </c>
      <c r="AA60" s="72" t="e">
        <f t="shared" si="10"/>
        <v>#REF!</v>
      </c>
      <c r="AB60" s="34">
        <f t="shared" si="10"/>
        <v>1324</v>
      </c>
      <c r="AC60" s="34">
        <f t="shared" si="10"/>
        <v>82</v>
      </c>
      <c r="AD60" s="34">
        <f t="shared" si="10"/>
        <v>35.5</v>
      </c>
      <c r="AE60" s="116">
        <f t="shared" si="10"/>
        <v>30</v>
      </c>
      <c r="AF60" s="84" t="e">
        <f t="shared" si="10"/>
        <v>#REF!</v>
      </c>
      <c r="AG60" s="34">
        <f>AG15</f>
        <v>4</v>
      </c>
      <c r="AH60" s="34" t="e">
        <f aca="true" t="shared" si="11" ref="AH60:AN60">AH15+AH33</f>
        <v>#REF!</v>
      </c>
      <c r="AI60" s="34" t="e">
        <f t="shared" si="11"/>
        <v>#REF!</v>
      </c>
      <c r="AJ60" s="34">
        <f t="shared" si="11"/>
        <v>48</v>
      </c>
      <c r="AK60" s="34"/>
      <c r="AL60" s="72" t="e">
        <f t="shared" si="11"/>
        <v>#REF!</v>
      </c>
      <c r="AM60" s="72" t="e">
        <f t="shared" si="11"/>
        <v>#REF!</v>
      </c>
      <c r="AN60" s="34">
        <f t="shared" si="11"/>
        <v>67</v>
      </c>
    </row>
    <row r="61" spans="1:40" s="18" customFormat="1" ht="20.25" customHeight="1" thickBot="1">
      <c r="A61" s="13"/>
      <c r="B61" s="229" t="s">
        <v>6</v>
      </c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173"/>
      <c r="T61" s="174"/>
      <c r="U61" s="174"/>
      <c r="V61" s="174"/>
      <c r="W61" s="174"/>
      <c r="X61" s="174"/>
      <c r="Y61" s="175"/>
      <c r="Z61" s="73">
        <v>5</v>
      </c>
      <c r="AA61" s="30"/>
      <c r="AB61" s="173"/>
      <c r="AC61" s="174"/>
      <c r="AD61" s="174"/>
      <c r="AE61" s="174"/>
      <c r="AF61" s="174"/>
      <c r="AG61" s="174"/>
      <c r="AH61" s="174"/>
      <c r="AI61" s="174"/>
      <c r="AJ61" s="174"/>
      <c r="AK61" s="175"/>
      <c r="AL61" s="75">
        <v>6</v>
      </c>
      <c r="AM61" s="17"/>
      <c r="AN61" s="17"/>
    </row>
    <row r="62" spans="1:40" s="18" customFormat="1" ht="19.5" thickBot="1">
      <c r="A62" s="13"/>
      <c r="B62" s="229" t="s">
        <v>7</v>
      </c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19"/>
      <c r="T62" s="20"/>
      <c r="U62" s="20"/>
      <c r="V62" s="20"/>
      <c r="W62" s="20"/>
      <c r="X62" s="20"/>
      <c r="Y62" s="57"/>
      <c r="Z62" s="20"/>
      <c r="AA62" s="74">
        <v>5</v>
      </c>
      <c r="AB62" s="19"/>
      <c r="AC62" s="20"/>
      <c r="AD62" s="20"/>
      <c r="AE62" s="20"/>
      <c r="AF62" s="20"/>
      <c r="AG62" s="20"/>
      <c r="AH62" s="20"/>
      <c r="AI62" s="20"/>
      <c r="AJ62" s="20"/>
      <c r="AK62" s="57"/>
      <c r="AL62" s="21"/>
      <c r="AM62" s="65">
        <v>7</v>
      </c>
      <c r="AN62" s="17"/>
    </row>
    <row r="63" spans="1:40" s="18" customFormat="1" ht="43.5" customHeight="1" thickBot="1">
      <c r="A63" s="13"/>
      <c r="B63" s="18" t="s">
        <v>83</v>
      </c>
      <c r="S63" s="183"/>
      <c r="T63" s="184"/>
      <c r="U63" s="184"/>
      <c r="V63" s="184"/>
      <c r="W63" s="184"/>
      <c r="X63" s="184"/>
      <c r="Y63" s="184"/>
      <c r="Z63" s="128"/>
      <c r="AA63" s="19"/>
      <c r="AB63" s="173" t="s">
        <v>156</v>
      </c>
      <c r="AC63" s="174"/>
      <c r="AD63" s="174"/>
      <c r="AE63" s="174"/>
      <c r="AF63" s="174"/>
      <c r="AG63" s="174"/>
      <c r="AH63" s="174"/>
      <c r="AI63" s="174"/>
      <c r="AJ63" s="174"/>
      <c r="AK63" s="175"/>
      <c r="AL63" s="21"/>
      <c r="AM63" s="17"/>
      <c r="AN63" s="17"/>
    </row>
    <row r="64" spans="1:40" s="18" customFormat="1" ht="85.5" customHeight="1" thickBot="1">
      <c r="A64" s="13"/>
      <c r="B64" s="141" t="s">
        <v>5</v>
      </c>
      <c r="C64" s="39" t="s">
        <v>85</v>
      </c>
      <c r="D64" s="11">
        <v>270</v>
      </c>
      <c r="E64" s="71"/>
      <c r="F64" s="17"/>
      <c r="G64" s="71"/>
      <c r="H64" s="71"/>
      <c r="I64" s="71"/>
      <c r="J64" s="71"/>
      <c r="K64" s="71"/>
      <c r="L64" s="37"/>
      <c r="M64" s="71"/>
      <c r="N64" s="71"/>
      <c r="O64" s="71"/>
      <c r="P64" s="71"/>
      <c r="Q64" s="71"/>
      <c r="R64" s="127"/>
      <c r="S64" s="31">
        <v>54</v>
      </c>
      <c r="T64" s="17"/>
      <c r="U64" s="12">
        <v>1</v>
      </c>
      <c r="V64" s="224" t="s">
        <v>135</v>
      </c>
      <c r="W64" s="224"/>
      <c r="X64" s="224"/>
      <c r="Y64" s="224"/>
      <c r="Z64" s="224"/>
      <c r="AA64" s="225"/>
      <c r="AB64" s="31">
        <v>216</v>
      </c>
      <c r="AC64" s="11"/>
      <c r="AD64" s="11">
        <v>6</v>
      </c>
      <c r="AE64" s="231" t="s">
        <v>131</v>
      </c>
      <c r="AF64" s="232"/>
      <c r="AG64" s="232"/>
      <c r="AH64" s="232"/>
      <c r="AI64" s="232"/>
      <c r="AJ64" s="232"/>
      <c r="AK64" s="232"/>
      <c r="AL64" s="232"/>
      <c r="AM64" s="233"/>
      <c r="AN64" s="11">
        <v>7</v>
      </c>
    </row>
    <row r="65" spans="1:31" s="36" customFormat="1" ht="7.5" customHeight="1">
      <c r="A65" s="35"/>
      <c r="B65" s="228"/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</row>
    <row r="66" spans="1:32" ht="23.25" customHeight="1">
      <c r="A66" s="176" t="s">
        <v>143</v>
      </c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25"/>
      <c r="T66" s="25"/>
      <c r="U66" s="25"/>
      <c r="V66" s="25"/>
      <c r="W66" s="25"/>
      <c r="X66" s="25"/>
      <c r="Y66" s="83"/>
      <c r="Z66" s="25"/>
      <c r="AA66" s="25"/>
      <c r="AB66" s="25"/>
      <c r="AC66" s="25"/>
      <c r="AD66" s="25"/>
      <c r="AE66" s="25"/>
      <c r="AF66" s="25"/>
    </row>
    <row r="67" spans="1:32" ht="13.5" customHeight="1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3"/>
    </row>
    <row r="68" spans="1:32" ht="18.75" customHeight="1" thickBot="1">
      <c r="A68" s="24"/>
      <c r="B68" s="24" t="s">
        <v>144</v>
      </c>
      <c r="C68" s="24"/>
      <c r="D68" s="24"/>
      <c r="E68" s="24"/>
      <c r="F68" s="4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3"/>
      <c r="AF68" s="23"/>
    </row>
    <row r="69" spans="1:39" ht="18" customHeight="1" thickBot="1">
      <c r="A69" s="179" t="s">
        <v>22</v>
      </c>
      <c r="B69" s="180"/>
      <c r="C69" s="180"/>
      <c r="D69" s="180"/>
      <c r="E69" s="180"/>
      <c r="F69" s="180"/>
      <c r="G69" s="189" t="s">
        <v>8</v>
      </c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  <c r="AA69" s="190"/>
      <c r="AB69" s="190"/>
      <c r="AC69" s="190"/>
      <c r="AD69" s="197"/>
      <c r="AE69" s="192" t="s">
        <v>9</v>
      </c>
      <c r="AF69" s="193"/>
      <c r="AG69" s="194"/>
      <c r="AH69" s="223"/>
      <c r="AI69" s="223"/>
      <c r="AJ69" s="223"/>
      <c r="AK69" s="223"/>
      <c r="AL69" s="223"/>
      <c r="AM69" s="223"/>
    </row>
    <row r="70" spans="1:39" ht="17.25" customHeight="1" thickBot="1">
      <c r="A70" s="189" t="s">
        <v>53</v>
      </c>
      <c r="B70" s="190"/>
      <c r="C70" s="190"/>
      <c r="D70" s="190"/>
      <c r="E70" s="190"/>
      <c r="F70" s="190"/>
      <c r="G70" s="201" t="s">
        <v>132</v>
      </c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203"/>
      <c r="AE70" s="189" t="s">
        <v>82</v>
      </c>
      <c r="AF70" s="190"/>
      <c r="AG70" s="197"/>
      <c r="AH70" s="223"/>
      <c r="AI70" s="223"/>
      <c r="AJ70" s="223"/>
      <c r="AK70" s="223"/>
      <c r="AL70" s="223"/>
      <c r="AM70" s="223"/>
    </row>
    <row r="71" spans="1:39" ht="21.75" customHeight="1" thickBot="1">
      <c r="A71" s="179" t="s">
        <v>10</v>
      </c>
      <c r="B71" s="180"/>
      <c r="C71" s="180"/>
      <c r="D71" s="180"/>
      <c r="E71" s="180"/>
      <c r="F71" s="180"/>
      <c r="G71" s="198" t="s">
        <v>133</v>
      </c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199"/>
      <c r="AG71" s="200"/>
      <c r="AH71" s="195"/>
      <c r="AI71" s="195"/>
      <c r="AJ71" s="195"/>
      <c r="AK71" s="195"/>
      <c r="AL71" s="195"/>
      <c r="AM71" s="195"/>
    </row>
    <row r="72" spans="1:39" ht="3" customHeight="1">
      <c r="A72" s="24"/>
      <c r="B72" s="27"/>
      <c r="C72" s="27"/>
      <c r="D72" s="27"/>
      <c r="E72" s="27"/>
      <c r="F72" s="27"/>
      <c r="G72" s="27"/>
      <c r="H72" s="27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</row>
    <row r="73" spans="1:39" ht="15.75" customHeight="1">
      <c r="A73" s="24"/>
      <c r="B73" s="195" t="s">
        <v>134</v>
      </c>
      <c r="C73" s="195"/>
      <c r="D73" s="195"/>
      <c r="E73" s="195"/>
      <c r="F73" s="195"/>
      <c r="G73" s="195"/>
      <c r="H73" s="195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</row>
    <row r="74" spans="1:39" ht="15.75" customHeight="1">
      <c r="A74" s="24"/>
      <c r="B74" s="195" t="s">
        <v>153</v>
      </c>
      <c r="C74" s="195"/>
      <c r="D74" s="195"/>
      <c r="E74" s="195"/>
      <c r="F74" s="195"/>
      <c r="G74" s="195"/>
      <c r="H74" s="195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</row>
    <row r="75" spans="1:39" ht="6.75" customHeight="1">
      <c r="A75" s="24"/>
      <c r="B75" s="27"/>
      <c r="C75" s="27"/>
      <c r="D75" s="27"/>
      <c r="E75" s="27"/>
      <c r="F75" s="27"/>
      <c r="G75" s="27"/>
      <c r="H75" s="27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</row>
    <row r="76" spans="1:32" ht="15" customHeight="1" thickBot="1">
      <c r="A76" s="24"/>
      <c r="B76" s="24" t="s">
        <v>145</v>
      </c>
      <c r="C76" s="24"/>
      <c r="D76" s="24"/>
      <c r="E76" s="24"/>
      <c r="F76" s="4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3"/>
      <c r="AF76" s="23"/>
    </row>
    <row r="77" spans="1:39" ht="17.25" customHeight="1" thickBot="1">
      <c r="A77" s="179" t="s">
        <v>22</v>
      </c>
      <c r="B77" s="180"/>
      <c r="C77" s="180"/>
      <c r="D77" s="180"/>
      <c r="E77" s="180"/>
      <c r="F77" s="180"/>
      <c r="G77" s="189" t="s">
        <v>8</v>
      </c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  <c r="AB77" s="190"/>
      <c r="AC77" s="190"/>
      <c r="AD77" s="197"/>
      <c r="AE77" s="191" t="s">
        <v>9</v>
      </c>
      <c r="AF77" s="191"/>
      <c r="AG77" s="191"/>
      <c r="AH77" s="223"/>
      <c r="AI77" s="223"/>
      <c r="AJ77" s="223"/>
      <c r="AK77" s="223"/>
      <c r="AL77" s="223"/>
      <c r="AM77" s="223"/>
    </row>
    <row r="78" spans="1:39" ht="19.5" customHeight="1" thickBot="1">
      <c r="A78" s="189" t="s">
        <v>81</v>
      </c>
      <c r="B78" s="190"/>
      <c r="C78" s="190"/>
      <c r="D78" s="190"/>
      <c r="E78" s="190"/>
      <c r="F78" s="190"/>
      <c r="G78" s="189" t="s">
        <v>136</v>
      </c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7"/>
      <c r="AE78" s="189" t="s">
        <v>82</v>
      </c>
      <c r="AF78" s="190"/>
      <c r="AG78" s="197"/>
      <c r="AH78" s="234"/>
      <c r="AI78" s="235"/>
      <c r="AJ78" s="235"/>
      <c r="AK78" s="235"/>
      <c r="AL78" s="235"/>
      <c r="AM78" s="236"/>
    </row>
    <row r="79" spans="1:39" ht="21.75" customHeight="1" thickBot="1">
      <c r="A79" s="179" t="s">
        <v>10</v>
      </c>
      <c r="B79" s="180"/>
      <c r="C79" s="180"/>
      <c r="D79" s="180"/>
      <c r="E79" s="180"/>
      <c r="F79" s="180"/>
      <c r="G79" s="198" t="s">
        <v>157</v>
      </c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  <c r="AE79" s="199"/>
      <c r="AF79" s="199"/>
      <c r="AG79" s="200"/>
      <c r="AH79" s="195"/>
      <c r="AI79" s="195"/>
      <c r="AJ79" s="195"/>
      <c r="AK79" s="195"/>
      <c r="AL79" s="195"/>
      <c r="AM79" s="195"/>
    </row>
    <row r="80" spans="1:39" ht="7.5" customHeight="1">
      <c r="A80" s="24"/>
      <c r="B80" s="27"/>
      <c r="C80" s="27"/>
      <c r="D80" s="27"/>
      <c r="E80" s="27"/>
      <c r="F80" s="27"/>
      <c r="G80" s="27"/>
      <c r="H80" s="27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</row>
    <row r="81" spans="1:39" ht="15.75" customHeight="1">
      <c r="A81" s="24"/>
      <c r="B81" s="195" t="s">
        <v>138</v>
      </c>
      <c r="C81" s="195"/>
      <c r="D81" s="195"/>
      <c r="E81" s="195"/>
      <c r="F81" s="195"/>
      <c r="G81" s="195"/>
      <c r="H81" s="195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</row>
    <row r="82" spans="1:39" ht="15.75" customHeight="1">
      <c r="A82" s="24"/>
      <c r="B82" s="195" t="s">
        <v>139</v>
      </c>
      <c r="C82" s="195"/>
      <c r="D82" s="195"/>
      <c r="E82" s="195"/>
      <c r="F82" s="195"/>
      <c r="G82" s="195"/>
      <c r="H82" s="195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</row>
    <row r="83" spans="1:39" ht="6" customHeight="1">
      <c r="A83" s="24"/>
      <c r="B83" s="27"/>
      <c r="C83" s="27"/>
      <c r="D83" s="27"/>
      <c r="E83" s="27"/>
      <c r="F83" s="27"/>
      <c r="G83" s="27"/>
      <c r="H83" s="27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</row>
    <row r="84" spans="1:39" ht="15.75" customHeight="1">
      <c r="A84" s="24"/>
      <c r="B84" s="27" t="s">
        <v>13</v>
      </c>
      <c r="C84" s="27"/>
      <c r="D84" s="27"/>
      <c r="E84" s="27"/>
      <c r="F84" s="27"/>
      <c r="G84" s="27"/>
      <c r="H84" s="27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50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</row>
    <row r="85" spans="1:39" ht="16.5" customHeight="1">
      <c r="A85" s="24"/>
      <c r="B85" s="24" t="s">
        <v>12</v>
      </c>
      <c r="D85" s="27"/>
      <c r="E85" s="27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</row>
    <row r="86" spans="1:36" ht="15.75" customHeight="1">
      <c r="A86" s="24"/>
      <c r="B86" s="24" t="s">
        <v>11</v>
      </c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</row>
    <row r="87" spans="1:39" ht="6" customHeight="1">
      <c r="A87" s="24"/>
      <c r="B87" s="27"/>
      <c r="C87" s="27"/>
      <c r="D87" s="27"/>
      <c r="E87" s="27"/>
      <c r="F87" s="27"/>
      <c r="G87" s="27"/>
      <c r="H87" s="27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</row>
    <row r="88" spans="1:39" ht="8.25" customHeight="1">
      <c r="A88" s="24"/>
      <c r="B88" s="188" t="s">
        <v>49</v>
      </c>
      <c r="C88" s="188"/>
      <c r="D88" s="188"/>
      <c r="E88" s="188"/>
      <c r="F88" s="188"/>
      <c r="G88" s="188"/>
      <c r="H88" s="188"/>
      <c r="I88" s="188"/>
      <c r="J88" s="26"/>
      <c r="K88" s="26"/>
      <c r="L88" s="26"/>
      <c r="M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</row>
    <row r="89" spans="1:39" ht="15.75" customHeight="1">
      <c r="A89" s="24"/>
      <c r="B89" s="188"/>
      <c r="C89" s="188"/>
      <c r="D89" s="188"/>
      <c r="E89" s="188"/>
      <c r="F89" s="188"/>
      <c r="G89" s="188"/>
      <c r="H89" s="188"/>
      <c r="I89" s="188"/>
      <c r="J89" s="26"/>
      <c r="K89" s="26"/>
      <c r="L89" s="26"/>
      <c r="M89" s="26"/>
      <c r="P89" s="196" t="s">
        <v>4</v>
      </c>
      <c r="Q89" s="196"/>
      <c r="R89" s="196"/>
      <c r="S89" s="196"/>
      <c r="T89" s="196"/>
      <c r="U89" s="196"/>
      <c r="V89" s="129"/>
      <c r="W89" s="130"/>
      <c r="X89" s="131" t="s">
        <v>94</v>
      </c>
      <c r="Y89" s="131"/>
      <c r="Z89" s="129"/>
      <c r="AA89" s="129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</row>
    <row r="90" spans="1:32" ht="7.5" customHeight="1">
      <c r="A90" s="24"/>
      <c r="B90" s="188"/>
      <c r="C90" s="188"/>
      <c r="D90" s="188"/>
      <c r="E90" s="188"/>
      <c r="F90" s="188"/>
      <c r="G90" s="188"/>
      <c r="H90" s="188"/>
      <c r="I90" s="188"/>
      <c r="J90" s="28"/>
      <c r="K90" s="28"/>
      <c r="L90" s="28"/>
      <c r="M90" s="28"/>
      <c r="P90" s="131"/>
      <c r="Q90" s="131"/>
      <c r="R90" s="131"/>
      <c r="S90" s="131"/>
      <c r="T90" s="131"/>
      <c r="U90" s="129"/>
      <c r="V90" s="129"/>
      <c r="W90" s="130"/>
      <c r="X90" s="129"/>
      <c r="Y90" s="129"/>
      <c r="Z90" s="129"/>
      <c r="AA90" s="129"/>
      <c r="AB90" s="23"/>
      <c r="AC90" s="23"/>
      <c r="AD90" s="23"/>
      <c r="AE90" s="23"/>
      <c r="AF90" s="23"/>
    </row>
    <row r="91" spans="1:34" ht="19.5">
      <c r="A91" s="24"/>
      <c r="B91" s="188"/>
      <c r="C91" s="188"/>
      <c r="D91" s="188"/>
      <c r="E91" s="188"/>
      <c r="F91" s="188"/>
      <c r="G91" s="188"/>
      <c r="H91" s="188"/>
      <c r="I91" s="188"/>
      <c r="J91" s="28"/>
      <c r="K91" s="28"/>
      <c r="L91" s="28"/>
      <c r="M91" s="28"/>
      <c r="N91" s="26"/>
      <c r="O91" s="23"/>
      <c r="P91" s="133" t="s">
        <v>23</v>
      </c>
      <c r="Q91" s="133"/>
      <c r="R91" s="133"/>
      <c r="U91" s="132"/>
      <c r="V91" s="130"/>
      <c r="W91" s="130"/>
      <c r="X91" s="131" t="s">
        <v>95</v>
      </c>
      <c r="Y91" s="131"/>
      <c r="Z91" s="132"/>
      <c r="AA91" s="132"/>
      <c r="AB91" s="23"/>
      <c r="AC91" s="23"/>
      <c r="AD91" s="23"/>
      <c r="AE91" s="23"/>
      <c r="AF91" s="23"/>
      <c r="AH91" s="9"/>
    </row>
    <row r="92" spans="1:32" ht="12.75" customHeight="1">
      <c r="A92" s="24"/>
      <c r="B92" s="24"/>
      <c r="C92" s="24"/>
      <c r="D92" s="24"/>
      <c r="E92" s="24"/>
      <c r="F92" s="25"/>
      <c r="G92" s="28"/>
      <c r="H92" s="28"/>
      <c r="I92" s="26"/>
      <c r="J92" s="28"/>
      <c r="K92" s="28"/>
      <c r="L92" s="28"/>
      <c r="M92" s="28"/>
      <c r="N92" s="26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</row>
    <row r="93" ht="18.75">
      <c r="AH93" s="9"/>
    </row>
  </sheetData>
  <sheetProtection/>
  <mergeCells count="123">
    <mergeCell ref="A78:F78"/>
    <mergeCell ref="F13:F14"/>
    <mergeCell ref="AB49:AM49"/>
    <mergeCell ref="AE78:AG78"/>
    <mergeCell ref="A11:A14"/>
    <mergeCell ref="AB63:AK63"/>
    <mergeCell ref="AD13:AD14"/>
    <mergeCell ref="AH78:AM78"/>
    <mergeCell ref="AH71:AM71"/>
    <mergeCell ref="AH70:AM70"/>
    <mergeCell ref="B65:AE65"/>
    <mergeCell ref="H13:H14"/>
    <mergeCell ref="L13:L14"/>
    <mergeCell ref="A71:F71"/>
    <mergeCell ref="B62:R62"/>
    <mergeCell ref="D49:D51"/>
    <mergeCell ref="E12:E14"/>
    <mergeCell ref="AE64:AM64"/>
    <mergeCell ref="A69:F69"/>
    <mergeCell ref="A48:A51"/>
    <mergeCell ref="J11:AA11"/>
    <mergeCell ref="G69:AD69"/>
    <mergeCell ref="B60:C60"/>
    <mergeCell ref="I13:I14"/>
    <mergeCell ref="S12:AA12"/>
    <mergeCell ref="D11:I11"/>
    <mergeCell ref="M50:R50"/>
    <mergeCell ref="M13:R13"/>
    <mergeCell ref="B61:R61"/>
    <mergeCell ref="AH79:AM79"/>
    <mergeCell ref="AH77:AM77"/>
    <mergeCell ref="A77:F77"/>
    <mergeCell ref="AB61:AK61"/>
    <mergeCell ref="AH69:AM69"/>
    <mergeCell ref="B11:B14"/>
    <mergeCell ref="AB13:AB14"/>
    <mergeCell ref="C48:C51"/>
    <mergeCell ref="V64:AA64"/>
    <mergeCell ref="S63:Y63"/>
    <mergeCell ref="L5:X5"/>
    <mergeCell ref="A1:B1"/>
    <mergeCell ref="A2:B2"/>
    <mergeCell ref="G10:I10"/>
    <mergeCell ref="K13:K14"/>
    <mergeCell ref="G1:Y1"/>
    <mergeCell ref="T13:T14"/>
    <mergeCell ref="V3:X3"/>
    <mergeCell ref="D12:D14"/>
    <mergeCell ref="AN11:AN14"/>
    <mergeCell ref="L50:L51"/>
    <mergeCell ref="B48:B51"/>
    <mergeCell ref="A3:B3"/>
    <mergeCell ref="A4:B4"/>
    <mergeCell ref="H3:R3"/>
    <mergeCell ref="U13:U14"/>
    <mergeCell ref="C11:C14"/>
    <mergeCell ref="O10:P10"/>
    <mergeCell ref="H5:I5"/>
    <mergeCell ref="AH3:AM3"/>
    <mergeCell ref="AB11:AM11"/>
    <mergeCell ref="AN48:AN51"/>
    <mergeCell ref="J12:R12"/>
    <mergeCell ref="J50:J51"/>
    <mergeCell ref="M51:O51"/>
    <mergeCell ref="AB12:AM12"/>
    <mergeCell ref="AG14:AI14"/>
    <mergeCell ref="J48:AA48"/>
    <mergeCell ref="AC13:AC14"/>
    <mergeCell ref="AB48:AM48"/>
    <mergeCell ref="AE13:AK13"/>
    <mergeCell ref="AG6:AM6"/>
    <mergeCell ref="S10:AE10"/>
    <mergeCell ref="M6:X6"/>
    <mergeCell ref="H6:L6"/>
    <mergeCell ref="F12:I12"/>
    <mergeCell ref="M14:O14"/>
    <mergeCell ref="AG10:AK10"/>
    <mergeCell ref="V13:Y13"/>
    <mergeCell ref="AC9:AE9"/>
    <mergeCell ref="S13:S14"/>
    <mergeCell ref="G13:G14"/>
    <mergeCell ref="L9:Q9"/>
    <mergeCell ref="T9:W9"/>
    <mergeCell ref="F50:F51"/>
    <mergeCell ref="B81:H81"/>
    <mergeCell ref="S50:S51"/>
    <mergeCell ref="T50:T51"/>
    <mergeCell ref="J13:J14"/>
    <mergeCell ref="B74:H74"/>
    <mergeCell ref="H50:H51"/>
    <mergeCell ref="E49:E51"/>
    <mergeCell ref="F49:I49"/>
    <mergeCell ref="D48:I48"/>
    <mergeCell ref="AC50:AC51"/>
    <mergeCell ref="AD50:AD51"/>
    <mergeCell ref="I50:I51"/>
    <mergeCell ref="G70:AD70"/>
    <mergeCell ref="B73:H73"/>
    <mergeCell ref="V50:Y50"/>
    <mergeCell ref="G50:G51"/>
    <mergeCell ref="K50:K51"/>
    <mergeCell ref="AB50:AB51"/>
    <mergeCell ref="G71:AG71"/>
    <mergeCell ref="B88:I91"/>
    <mergeCell ref="A70:F70"/>
    <mergeCell ref="AE77:AG77"/>
    <mergeCell ref="AE69:AG69"/>
    <mergeCell ref="B82:H82"/>
    <mergeCell ref="P89:U89"/>
    <mergeCell ref="AE70:AG70"/>
    <mergeCell ref="G79:AG79"/>
    <mergeCell ref="G78:AD78"/>
    <mergeCell ref="G77:AD77"/>
    <mergeCell ref="AG51:AI51"/>
    <mergeCell ref="S61:Y61"/>
    <mergeCell ref="A66:R67"/>
    <mergeCell ref="U50:U51"/>
    <mergeCell ref="A79:F79"/>
    <mergeCell ref="S3:U3"/>
    <mergeCell ref="M7:X7"/>
    <mergeCell ref="AE50:AK50"/>
    <mergeCell ref="J49:R49"/>
    <mergeCell ref="S49:AA49"/>
  </mergeCells>
  <printOptions/>
  <pageMargins left="0.1968503937007874" right="0" top="0.1968503937007874" bottom="0" header="0.31496062992125984" footer="0.31496062992125984"/>
  <pageSetup horizontalDpi="600" verticalDpi="600" orientation="landscape" paperSize="9" scale="48" r:id="rId1"/>
  <rowBreaks count="1" manualBreakCount="1">
    <brk id="47" min="1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s-106</cp:lastModifiedBy>
  <cp:lastPrinted>2023-05-24T12:14:23Z</cp:lastPrinted>
  <dcterms:created xsi:type="dcterms:W3CDTF">1996-10-08T23:32:33Z</dcterms:created>
  <dcterms:modified xsi:type="dcterms:W3CDTF">2023-05-24T12:20:53Z</dcterms:modified>
  <cp:category/>
  <cp:version/>
  <cp:contentType/>
  <cp:contentStatus/>
</cp:coreProperties>
</file>