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Акт" sheetId="1" r:id="rId1"/>
    <sheet name="Кол-во" sheetId="2" state="hidden" r:id="rId2"/>
    <sheet name="Сумма" sheetId="3" state="hidden" r:id="rId3"/>
  </sheets>
  <externalReferences>
    <externalReference r:id="rId6"/>
  </externalReferences>
  <definedNames>
    <definedName name="YN3">'[1]ТН-2 (альбомн)'!#REF!</definedName>
    <definedName name="КТ">'Акт'!$67:$67</definedName>
    <definedName name="_xlnm.Print_Area" localSheetId="0">'Акт'!$A$1:$DM$127</definedName>
  </definedNames>
  <calcPr fullCalcOnLoad="1"/>
</workbook>
</file>

<file path=xl/sharedStrings.xml><?xml version="1.0" encoding="utf-8"?>
<sst xmlns="http://schemas.openxmlformats.org/spreadsheetml/2006/main" count="172" uniqueCount="92">
  <si>
    <t>(расшифровка подписи)</t>
  </si>
  <si>
    <t>УТВЕРЖДАЮ</t>
  </si>
  <si>
    <t>"</t>
  </si>
  <si>
    <t>г.</t>
  </si>
  <si>
    <t>АКТ №</t>
  </si>
  <si>
    <t>от</t>
  </si>
  <si>
    <t>(должность)</t>
  </si>
  <si>
    <t>(подпись)</t>
  </si>
  <si>
    <t>Члены комиссии:</t>
  </si>
  <si>
    <t>(наименование организации)</t>
  </si>
  <si>
    <t>(наименование структурного подразделения)</t>
  </si>
  <si>
    <t>(материально ответственное лицо)</t>
  </si>
  <si>
    <t>Комиссия в составе:</t>
  </si>
  <si>
    <t>(должность, инициалы, фамилия)</t>
  </si>
  <si>
    <t>назначенная приказом (распоряжением)</t>
  </si>
  <si>
    <t>№</t>
  </si>
  <si>
    <t>№ п/п</t>
  </si>
  <si>
    <t>Наименование и описание (марка, сорт и т.д.)</t>
  </si>
  <si>
    <t xml:space="preserve">Количество лет в эксплуатации (дата поступления)        </t>
  </si>
  <si>
    <t>Код ана-литичес-кого учета</t>
  </si>
  <si>
    <t>Цена, руб.</t>
  </si>
  <si>
    <t>Сумма, руб.</t>
  </si>
  <si>
    <t>Причина списания</t>
  </si>
  <si>
    <t>Итого</t>
  </si>
  <si>
    <t>Всего по настоящему акту списано</t>
  </si>
  <si>
    <t>(сумма прописью)</t>
  </si>
  <si>
    <t>предметов на общую сумму</t>
  </si>
  <si>
    <t>Заключение комиссии:</t>
  </si>
  <si>
    <t>Перечисленное в настоящем акте имущество принял на ответственное хранение</t>
  </si>
  <si>
    <t>Коли-чество</t>
  </si>
  <si>
    <t xml:space="preserve">Единица
измерения    </t>
  </si>
  <si>
    <t>Наименование материала</t>
  </si>
  <si>
    <t>Для какого использования</t>
  </si>
  <si>
    <t>и установила, что не поддаются ремонту, не могут быть реализованы или переданы другим организациям поименованные ниже ценности, подлежащие списанию и исключению из учета:</t>
  </si>
  <si>
    <t>(количество прописью)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</si>
  <si>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</si>
  <si>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</si>
  <si>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</si>
  <si>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</si>
  <si>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</si>
  <si>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</si>
  <si>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</si>
  <si>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</si>
  <si>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</si>
  <si>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</si>
  <si>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</si>
  <si>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</si>
  <si>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</si>
  <si>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</si>
  <si>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</si>
  <si>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</si>
  <si>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</si>
  <si>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</si>
  <si>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</si>
  <si>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</si>
  <si>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</si>
  <si>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</si>
  <si>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</si>
  <si>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</si>
  <si>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</si>
  <si>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</si>
  <si>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</si>
  <si>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</si>
  <si>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</si>
  <si>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</si>
  <si>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</si>
  <si>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</si>
  <si>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</si>
  <si>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</si>
  <si>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</si>
  <si>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</si>
  <si>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</si>
  <si>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</si>
  <si>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</si>
  <si>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</si>
  <si>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</si>
  <si>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</si>
  <si>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</si>
  <si>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</si>
  <si>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 xml:space="preserve">о списании отдельных предметов в составе средств в обороте </t>
  </si>
  <si>
    <t>г.     произвела проверку состояния пришедших в негодность</t>
  </si>
  <si>
    <t>отдельных  предметов в составе оборотных средств в</t>
  </si>
  <si>
    <t>Председатель комиссии:</t>
  </si>
  <si>
    <t>В результате списания получены следующие материалы, которые подлежат оприходованию в учете и сдаче на склад (кладовую) для дальнейшего использования:</t>
  </si>
  <si>
    <t>Инв.           номер</t>
  </si>
  <si>
    <t>Количество предметов</t>
  </si>
  <si>
    <t xml:space="preserve">Председатель </t>
  </si>
  <si>
    <t xml:space="preserve">Члены комиссии </t>
  </si>
  <si>
    <t>(наименование должности руководителя организации)</t>
  </si>
  <si>
    <t>В ячейках, помеченных цветом, содержатся формулы. Не рекомендуется удалять информацию из данных ячеек!</t>
  </si>
  <si>
    <t>УО "Брестский государственный университет им. А.С.Пушкина"</t>
  </si>
  <si>
    <t>,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</si>
</sst>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0;[Red]0"/>
    <numFmt numFmtId="179" formatCode="d\ mmmm\,\ yyyy"/>
    <numFmt numFmtId="180" formatCode="_-* #,##0.00[$р.-419]_-;\-* #,##0.00[$р.-419]_-;_-* &quot;-&quot;??[$р.-419]_-;_-@_-"/>
    <numFmt numFmtId="181" formatCode="_-* #,##0.0_р_._-;\-* #,##0.0_р_._-;_-* &quot;-&quot;?_р_._-;_-@_-"/>
    <numFmt numFmtId="182" formatCode="0.0%"/>
  </numFmts>
  <fonts count="42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Times New Roman CYR"/>
      <family val="1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9"/>
      <name val="Arial Cyr"/>
      <family val="2"/>
    </font>
    <font>
      <u val="single"/>
      <sz val="10"/>
      <name val="Arial Cyr"/>
      <family val="0"/>
    </font>
    <font>
      <sz val="6"/>
      <name val="Times New Roman CYR"/>
      <family val="1"/>
    </font>
    <font>
      <i/>
      <sz val="6"/>
      <name val="Times New Roman CYR"/>
      <family val="1"/>
    </font>
    <font>
      <i/>
      <u val="single"/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i/>
      <sz val="11"/>
      <name val="Times New Roman CYR"/>
      <family val="1"/>
    </font>
    <font>
      <b/>
      <sz val="6.5"/>
      <name val="Times New Roman CYR"/>
      <family val="1"/>
    </font>
    <font>
      <sz val="10"/>
      <color indexed="10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6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0" fillId="0" borderId="0">
      <alignment horizontal="justify"/>
      <protection/>
    </xf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49" fontId="0" fillId="0" borderId="1">
      <alignment horizontal="left"/>
      <protection/>
    </xf>
    <xf numFmtId="0" fontId="32" fillId="3" borderId="2" applyNumberFormat="0" applyAlignment="0" applyProtection="0"/>
    <xf numFmtId="0" fontId="33" fillId="9" borderId="3" applyNumberFormat="0" applyAlignment="0" applyProtection="0"/>
    <xf numFmtId="0" fontId="34" fillId="9" borderId="2" applyNumberFormat="0" applyAlignment="0" applyProtection="0"/>
    <xf numFmtId="0" fontId="7" fillId="0" borderId="0" applyNumberFormat="0" applyFill="0" applyBorder="0" applyAlignment="0" applyProtection="0"/>
    <xf numFmtId="49" fontId="0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39" fillId="0" borderId="7" applyNumberFormat="0" applyFill="0" applyAlignment="0" applyProtection="0"/>
    <xf numFmtId="0" fontId="36" fillId="14" borderId="8" applyNumberFormat="0" applyAlignment="0" applyProtection="0"/>
    <xf numFmtId="0" fontId="2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38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5" borderId="10" applyNumberFormat="0" applyFont="0" applyAlignment="0" applyProtection="0"/>
    <xf numFmtId="9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0" fillId="0" borderId="1">
      <alignment horizontal="center"/>
      <protection/>
    </xf>
    <xf numFmtId="0" fontId="37" fillId="0" borderId="0" applyNumberFormat="0" applyFill="0" applyBorder="0" applyAlignment="0" applyProtection="0"/>
    <xf numFmtId="0" fontId="4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80"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9" borderId="0" xfId="0" applyFill="1" applyAlignment="1">
      <alignment horizontal="left"/>
    </xf>
    <xf numFmtId="49" fontId="0" fillId="4" borderId="0" xfId="0" applyNumberFormat="1" applyFill="1" applyAlignment="1" applyProtection="1">
      <alignment horizontal="left" shrinkToFit="1"/>
      <protection locked="0"/>
    </xf>
    <xf numFmtId="0" fontId="1" fillId="0" borderId="0" xfId="59" applyNumberFormat="1" applyFont="1" applyFill="1" applyProtection="1">
      <alignment/>
      <protection hidden="1"/>
    </xf>
    <xf numFmtId="0" fontId="1" fillId="0" borderId="0" xfId="59" applyNumberFormat="1" applyFont="1" applyFill="1" applyBorder="1" applyProtection="1">
      <alignment/>
      <protection hidden="1"/>
    </xf>
    <xf numFmtId="4" fontId="9" fillId="0" borderId="0" xfId="59" applyNumberFormat="1" applyFont="1" applyFill="1" applyBorder="1" applyAlignment="1" applyProtection="1">
      <alignment horizontal="right"/>
      <protection hidden="1"/>
    </xf>
    <xf numFmtId="0" fontId="1" fillId="0" borderId="0" xfId="59" applyNumberFormat="1" applyFont="1" applyFill="1" applyAlignment="1" applyProtection="1">
      <alignment horizontal="left"/>
      <protection hidden="1"/>
    </xf>
    <xf numFmtId="0" fontId="10" fillId="0" borderId="0" xfId="59" applyNumberFormat="1" applyFont="1" applyFill="1" applyProtection="1">
      <alignment/>
      <protection hidden="1"/>
    </xf>
    <xf numFmtId="0" fontId="11" fillId="0" borderId="0" xfId="59" applyNumberFormat="1" applyFont="1" applyFill="1" applyProtection="1">
      <alignment/>
      <protection hidden="1"/>
    </xf>
    <xf numFmtId="4" fontId="9" fillId="0" borderId="0" xfId="59" applyNumberFormat="1" applyFont="1" applyFill="1" applyAlignment="1" applyProtection="1">
      <alignment horizontal="right"/>
      <protection hidden="1"/>
    </xf>
    <xf numFmtId="0" fontId="12" fillId="0" borderId="0" xfId="59" applyFont="1" applyFill="1" applyProtection="1">
      <alignment/>
      <protection hidden="1"/>
    </xf>
    <xf numFmtId="0" fontId="1" fillId="0" borderId="0" xfId="59" applyFont="1" applyFill="1" applyProtection="1">
      <alignment/>
      <protection hidden="1"/>
    </xf>
    <xf numFmtId="0" fontId="1" fillId="0" borderId="0" xfId="59" applyFont="1" applyFill="1" applyAlignment="1" applyProtection="1">
      <alignment horizontal="left"/>
      <protection hidden="1"/>
    </xf>
    <xf numFmtId="0" fontId="1" fillId="0" borderId="0" xfId="59" applyFont="1" applyFill="1" applyAlignment="1" applyProtection="1">
      <alignment horizontal="center"/>
      <protection hidden="1"/>
    </xf>
    <xf numFmtId="0" fontId="11" fillId="0" borderId="0" xfId="59" applyNumberFormat="1" applyFont="1" applyFill="1" applyProtection="1">
      <alignment/>
      <protection hidden="1"/>
    </xf>
    <xf numFmtId="179" fontId="1" fillId="0" borderId="0" xfId="59" applyNumberFormat="1" applyFont="1" applyFill="1" applyBorder="1" applyAlignment="1" applyProtection="1">
      <alignment horizontal="left"/>
      <protection hidden="1"/>
    </xf>
    <xf numFmtId="0" fontId="10" fillId="0" borderId="0" xfId="59" applyNumberFormat="1" applyFont="1" applyFill="1" applyProtection="1">
      <alignment/>
      <protection hidden="1"/>
    </xf>
    <xf numFmtId="0" fontId="1" fillId="0" borderId="0" xfId="59" applyNumberFormat="1" applyFont="1" applyFill="1" applyAlignment="1" applyProtection="1">
      <alignment horizontal="right"/>
      <protection hidden="1"/>
    </xf>
    <xf numFmtId="0" fontId="1" fillId="0" borderId="0" xfId="59" applyNumberFormat="1" applyFont="1" applyFill="1" applyAlignment="1" applyProtection="1">
      <alignment horizontal="right"/>
      <protection hidden="1"/>
    </xf>
    <xf numFmtId="0" fontId="1" fillId="0" borderId="0" xfId="59" applyNumberFormat="1" applyFont="1" applyFill="1" applyProtection="1">
      <alignment/>
      <protection hidden="1"/>
    </xf>
    <xf numFmtId="0" fontId="11" fillId="0" borderId="0" xfId="59" applyNumberFormat="1" applyFont="1" applyFill="1" applyAlignment="1" applyProtection="1">
      <alignment horizontal="center"/>
      <protection hidden="1"/>
    </xf>
    <xf numFmtId="180" fontId="1" fillId="0" borderId="0" xfId="59" applyNumberFormat="1" applyFont="1" applyFill="1" applyProtection="1">
      <alignment/>
      <protection hidden="1"/>
    </xf>
    <xf numFmtId="2" fontId="1" fillId="0" borderId="0" xfId="59" applyNumberFormat="1" applyFont="1" applyFill="1" applyAlignment="1" applyProtection="1">
      <alignment horizontal="right"/>
      <protection hidden="1"/>
    </xf>
    <xf numFmtId="22" fontId="1" fillId="0" borderId="0" xfId="59" applyNumberFormat="1" applyFont="1" applyFill="1" applyProtection="1">
      <alignment/>
      <protection hidden="1"/>
    </xf>
    <xf numFmtId="0" fontId="10" fillId="0" borderId="0" xfId="59" applyNumberFormat="1" applyFont="1" applyFill="1" applyAlignment="1" applyProtection="1">
      <alignment shrinkToFit="1"/>
      <protection hidden="1"/>
    </xf>
    <xf numFmtId="0" fontId="1" fillId="0" borderId="0" xfId="59" applyNumberFormat="1" applyFont="1" applyFill="1" applyAlignment="1" applyProtection="1">
      <alignment horizontal="left"/>
      <protection hidden="1"/>
    </xf>
    <xf numFmtId="14" fontId="1" fillId="0" borderId="0" xfId="59" applyNumberFormat="1" applyFont="1" applyFill="1" applyProtection="1">
      <alignment/>
      <protection hidden="1"/>
    </xf>
    <xf numFmtId="4" fontId="1" fillId="0" borderId="0" xfId="59" applyNumberFormat="1" applyFont="1" applyFill="1" applyAlignment="1" applyProtection="1">
      <alignment horizontal="right"/>
      <protection hidden="1"/>
    </xf>
    <xf numFmtId="22" fontId="1" fillId="0" borderId="0" xfId="59" applyNumberFormat="1" applyFont="1" applyFill="1" applyProtection="1">
      <alignment/>
      <protection hidden="1"/>
    </xf>
    <xf numFmtId="4" fontId="1" fillId="0" borderId="0" xfId="59" applyNumberFormat="1" applyFont="1" applyFill="1" applyAlignment="1" applyProtection="1">
      <alignment horizontal="left"/>
      <protection hidden="1"/>
    </xf>
    <xf numFmtId="0" fontId="13" fillId="0" borderId="0" xfId="59" applyNumberFormat="1" applyFont="1" applyFill="1" applyProtection="1">
      <alignment/>
      <protection hidden="1"/>
    </xf>
    <xf numFmtId="0" fontId="13" fillId="0" borderId="0" xfId="59" applyNumberFormat="1" applyFont="1" applyFill="1" applyAlignment="1" applyProtection="1">
      <alignment shrinkToFit="1"/>
      <protection hidden="1"/>
    </xf>
    <xf numFmtId="3" fontId="1" fillId="0" borderId="0" xfId="59" applyNumberFormat="1" applyFont="1" applyFill="1" applyProtection="1">
      <alignment/>
      <protection hidden="1"/>
    </xf>
    <xf numFmtId="1" fontId="1" fillId="0" borderId="0" xfId="59" applyNumberFormat="1" applyFont="1" applyFill="1" applyAlignment="1" applyProtection="1">
      <alignment horizontal="right"/>
      <protection hidden="1"/>
    </xf>
    <xf numFmtId="0" fontId="1" fillId="0" borderId="0" xfId="59" applyNumberFormat="1" applyFont="1" applyFill="1" applyBorder="1" applyProtection="1">
      <alignment/>
      <protection hidden="1"/>
    </xf>
    <xf numFmtId="0" fontId="15" fillId="4" borderId="0" xfId="0" applyFont="1" applyFill="1" applyAlignment="1">
      <alignment horizontal="left"/>
    </xf>
    <xf numFmtId="49" fontId="16" fillId="4" borderId="0" xfId="63" applyFont="1" applyFill="1">
      <alignment horizontal="center" vertical="top"/>
      <protection/>
    </xf>
    <xf numFmtId="49" fontId="15" fillId="4" borderId="0" xfId="0" applyNumberFormat="1" applyFont="1" applyFill="1" applyAlignment="1" applyProtection="1">
      <alignment horizontal="left" wrapText="1"/>
      <protection locked="0"/>
    </xf>
    <xf numFmtId="0" fontId="4" fillId="4" borderId="0" xfId="0" applyFont="1" applyFill="1" applyAlignment="1">
      <alignment horizontal="left"/>
    </xf>
    <xf numFmtId="49" fontId="17" fillId="4" borderId="0" xfId="63" applyFont="1" applyFill="1">
      <alignment horizontal="center" vertical="top"/>
      <protection/>
    </xf>
    <xf numFmtId="0" fontId="18" fillId="4" borderId="0" xfId="52" applyFont="1" applyFill="1">
      <alignment horizontal="center" vertical="top" wrapText="1"/>
      <protection/>
    </xf>
    <xf numFmtId="0" fontId="15" fillId="4" borderId="0" xfId="62" applyFont="1" applyFill="1">
      <alignment horizontal="left"/>
      <protection/>
    </xf>
    <xf numFmtId="49" fontId="15" fillId="4" borderId="9" xfId="64" applyNumberFormat="1" applyFont="1" applyFill="1" applyAlignment="1" applyProtection="1">
      <alignment horizontal="center" shrinkToFit="1"/>
      <protection locked="0"/>
    </xf>
    <xf numFmtId="49" fontId="15" fillId="4" borderId="9" xfId="64" applyNumberFormat="1" applyFont="1" applyFill="1" applyProtection="1">
      <alignment horizontal="center"/>
      <protection locked="0"/>
    </xf>
    <xf numFmtId="0" fontId="4" fillId="4" borderId="0" xfId="0" applyFont="1" applyFill="1" applyAlignment="1">
      <alignment horizontal="right"/>
    </xf>
    <xf numFmtId="49" fontId="15" fillId="4" borderId="0" xfId="64" applyNumberFormat="1" applyFont="1" applyFill="1" applyBorder="1" applyAlignment="1" applyProtection="1">
      <alignment shrinkToFit="1"/>
      <protection locked="0"/>
    </xf>
    <xf numFmtId="49" fontId="21" fillId="4" borderId="9" xfId="64" applyNumberFormat="1" applyFont="1" applyFill="1" applyAlignment="1" applyProtection="1">
      <alignment shrinkToFit="1"/>
      <protection locked="0"/>
    </xf>
    <xf numFmtId="49" fontId="16" fillId="4" borderId="0" xfId="63" applyFont="1" applyFill="1" applyAlignment="1">
      <alignment vertical="top"/>
      <protection/>
    </xf>
    <xf numFmtId="0" fontId="4" fillId="4" borderId="0" xfId="0" applyFont="1" applyFill="1" applyAlignment="1">
      <alignment/>
    </xf>
    <xf numFmtId="49" fontId="21" fillId="4" borderId="0" xfId="64" applyNumberFormat="1" applyFont="1" applyFill="1" applyBorder="1" applyAlignment="1" applyProtection="1">
      <alignment horizontal="center" shrinkToFit="1"/>
      <protection locked="0"/>
    </xf>
    <xf numFmtId="0" fontId="4" fillId="4" borderId="0" xfId="33" applyFont="1" applyFill="1" applyAlignment="1">
      <alignment/>
      <protection/>
    </xf>
    <xf numFmtId="0" fontId="0" fillId="4" borderId="0" xfId="0" applyFill="1" applyAlignment="1">
      <alignment/>
    </xf>
    <xf numFmtId="0" fontId="0" fillId="9" borderId="0" xfId="0" applyFill="1" applyAlignment="1">
      <alignment/>
    </xf>
    <xf numFmtId="49" fontId="16" fillId="4" borderId="12" xfId="63" applyFont="1" applyFill="1" applyBorder="1" applyAlignment="1">
      <alignment vertical="top"/>
      <protection/>
    </xf>
    <xf numFmtId="49" fontId="16" fillId="4" borderId="0" xfId="63" applyFont="1" applyFill="1" applyBorder="1" applyAlignment="1">
      <alignment vertical="top"/>
      <protection/>
    </xf>
    <xf numFmtId="49" fontId="21" fillId="4" borderId="0" xfId="64" applyNumberFormat="1" applyFont="1" applyFill="1" applyBorder="1" applyAlignment="1" applyProtection="1">
      <alignment shrinkToFit="1"/>
      <protection locked="0"/>
    </xf>
    <xf numFmtId="0" fontId="15" fillId="4" borderId="13" xfId="70" applyFont="1" applyFill="1" applyBorder="1" applyAlignment="1">
      <alignment vertical="center"/>
      <protection/>
    </xf>
    <xf numFmtId="49" fontId="15" fillId="4" borderId="13" xfId="70" applyNumberFormat="1" applyFont="1" applyFill="1" applyBorder="1" applyAlignment="1" applyProtection="1">
      <alignment shrinkToFit="1"/>
      <protection locked="0"/>
    </xf>
    <xf numFmtId="0" fontId="15" fillId="4" borderId="0" xfId="70" applyFont="1" applyFill="1" applyBorder="1" applyAlignment="1">
      <alignment vertical="center"/>
      <protection/>
    </xf>
    <xf numFmtId="49" fontId="15" fillId="4" borderId="0" xfId="70" applyNumberFormat="1" applyFont="1" applyFill="1" applyBorder="1" applyAlignment="1" applyProtection="1">
      <alignment shrinkToFit="1"/>
      <protection locked="0"/>
    </xf>
    <xf numFmtId="49" fontId="4" fillId="4" borderId="0" xfId="70" applyNumberFormat="1" applyFont="1" applyFill="1" applyBorder="1" applyAlignment="1" applyProtection="1">
      <alignment horizontal="right"/>
      <protection locked="0"/>
    </xf>
    <xf numFmtId="49" fontId="15" fillId="4" borderId="0" xfId="64" applyNumberFormat="1" applyFont="1" applyFill="1" applyBorder="1" applyAlignment="1" applyProtection="1">
      <alignment wrapText="1"/>
      <protection locked="0"/>
    </xf>
    <xf numFmtId="0" fontId="20" fillId="4" borderId="0" xfId="52" applyFont="1" applyFill="1" applyAlignment="1">
      <alignment vertical="top" wrapText="1"/>
      <protection/>
    </xf>
    <xf numFmtId="0" fontId="2" fillId="4" borderId="0" xfId="0" applyFont="1" applyFill="1" applyAlignment="1">
      <alignment horizontal="left"/>
    </xf>
    <xf numFmtId="49" fontId="18" fillId="4" borderId="0" xfId="52" applyNumberFormat="1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Alignment="1">
      <alignment horizontal="left"/>
    </xf>
    <xf numFmtId="49" fontId="4" fillId="4" borderId="0" xfId="64" applyNumberFormat="1" applyFont="1" applyFill="1" applyBorder="1" applyAlignment="1" applyProtection="1">
      <alignment wrapText="1"/>
      <protection locked="0"/>
    </xf>
    <xf numFmtId="0" fontId="21" fillId="4" borderId="0" xfId="0" applyFont="1" applyFill="1" applyBorder="1" applyAlignment="1">
      <alignment/>
    </xf>
    <xf numFmtId="0" fontId="4" fillId="4" borderId="0" xfId="70" applyFont="1" applyFill="1" applyBorder="1" applyAlignment="1">
      <alignment vertical="center"/>
      <protection/>
    </xf>
    <xf numFmtId="49" fontId="15" fillId="4" borderId="0" xfId="70" applyNumberFormat="1" applyFont="1" applyFill="1" applyBorder="1" applyAlignment="1" applyProtection="1">
      <alignment horizontal="center" shrinkToFit="1"/>
      <protection locked="0"/>
    </xf>
    <xf numFmtId="49" fontId="0" fillId="4" borderId="0" xfId="70" applyNumberFormat="1" applyFill="1" applyBorder="1" applyAlignment="1" applyProtection="1">
      <alignment horizontal="center" wrapText="1" shrinkToFit="1"/>
      <protection locked="0"/>
    </xf>
    <xf numFmtId="0" fontId="21" fillId="4" borderId="9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49" fontId="21" fillId="4" borderId="0" xfId="64" applyNumberFormat="1" applyFont="1" applyFill="1" applyBorder="1" applyAlignment="1" applyProtection="1">
      <alignment wrapText="1"/>
      <protection locked="0"/>
    </xf>
    <xf numFmtId="0" fontId="3" fillId="4" borderId="0" xfId="0" applyFont="1" applyFill="1" applyAlignment="1">
      <alignment/>
    </xf>
    <xf numFmtId="49" fontId="16" fillId="4" borderId="0" xfId="63" applyNumberFormat="1" applyFont="1" applyFill="1" applyBorder="1" applyAlignment="1" applyProtection="1">
      <alignment vertical="top"/>
      <protection locked="0"/>
    </xf>
    <xf numFmtId="0" fontId="20" fillId="4" borderId="0" xfId="0" applyFont="1" applyFill="1" applyAlignment="1">
      <alignment horizontal="left"/>
    </xf>
    <xf numFmtId="0" fontId="4" fillId="4" borderId="0" xfId="33" applyFont="1" applyFill="1" applyAlignment="1">
      <alignment horizontal="left"/>
      <protection/>
    </xf>
    <xf numFmtId="49" fontId="0" fillId="4" borderId="1" xfId="70" applyNumberFormat="1" applyFont="1" applyFill="1" applyBorder="1" applyAlignment="1" applyProtection="1">
      <alignment horizontal="left" wrapText="1" shrinkToFit="1"/>
      <protection locked="0"/>
    </xf>
    <xf numFmtId="0" fontId="0" fillId="4" borderId="1" xfId="0" applyFont="1" applyFill="1" applyBorder="1" applyAlignment="1">
      <alignment horizontal="left"/>
    </xf>
    <xf numFmtId="0" fontId="0" fillId="4" borderId="14" xfId="70" applyFont="1" applyFill="1" applyBorder="1" applyAlignment="1">
      <alignment wrapText="1"/>
      <protection/>
    </xf>
    <xf numFmtId="0" fontId="0" fillId="4" borderId="12" xfId="70" applyFont="1" applyFill="1" applyBorder="1" applyAlignment="1">
      <alignment wrapText="1"/>
      <protection/>
    </xf>
    <xf numFmtId="0" fontId="18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15" fillId="4" borderId="9" xfId="64" applyNumberFormat="1" applyFont="1" applyFill="1" applyProtection="1">
      <alignment horizontal="center"/>
      <protection locked="0"/>
    </xf>
    <xf numFmtId="49" fontId="16" fillId="4" borderId="0" xfId="63" applyFont="1" applyFill="1">
      <alignment horizontal="center" vertical="top"/>
      <protection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49" fontId="21" fillId="4" borderId="9" xfId="64" applyNumberFormat="1" applyFont="1" applyFill="1" applyProtection="1">
      <alignment horizontal="center"/>
      <protection locked="0"/>
    </xf>
    <xf numFmtId="49" fontId="0" fillId="4" borderId="1" xfId="70" applyNumberFormat="1" applyFont="1" applyFill="1" applyBorder="1" applyAlignment="1" applyProtection="1">
      <alignment horizontal="center" wrapText="1" shrinkToFit="1"/>
      <protection locked="0"/>
    </xf>
    <xf numFmtId="49" fontId="0" fillId="4" borderId="1" xfId="70" applyNumberFormat="1" applyFont="1" applyFill="1" applyAlignment="1" applyProtection="1">
      <alignment horizontal="left" wrapText="1" shrinkToFit="1"/>
      <protection locked="0"/>
    </xf>
    <xf numFmtId="0" fontId="0" fillId="4" borderId="1" xfId="70" applyNumberFormat="1" applyFont="1" applyFill="1" applyAlignment="1" applyProtection="1">
      <alignment horizontal="left" wrapText="1" shrinkToFit="1"/>
      <protection locked="0"/>
    </xf>
    <xf numFmtId="49" fontId="21" fillId="4" borderId="9" xfId="64" applyNumberFormat="1" applyFont="1" applyFill="1" applyAlignment="1" applyProtection="1">
      <alignment horizontal="left" shrinkToFit="1"/>
      <protection locked="0"/>
    </xf>
    <xf numFmtId="0" fontId="0" fillId="9" borderId="0" xfId="0" applyFill="1" applyBorder="1" applyAlignment="1">
      <alignment horizontal="left"/>
    </xf>
    <xf numFmtId="49" fontId="21" fillId="4" borderId="9" xfId="64" applyNumberFormat="1" applyFont="1" applyFill="1" applyAlignment="1" applyProtection="1">
      <alignment horizontal="center" shrinkToFit="1"/>
      <protection locked="0"/>
    </xf>
    <xf numFmtId="49" fontId="16" fillId="4" borderId="12" xfId="63" applyFont="1" applyFill="1" applyBorder="1" applyAlignment="1">
      <alignment horizontal="center" vertical="top"/>
      <protection/>
    </xf>
    <xf numFmtId="0" fontId="21" fillId="4" borderId="9" xfId="0" applyFont="1" applyFill="1" applyBorder="1" applyAlignment="1">
      <alignment horizontal="center"/>
    </xf>
    <xf numFmtId="2" fontId="0" fillId="4" borderId="1" xfId="70" applyNumberFormat="1" applyFont="1" applyFill="1" applyAlignment="1" applyProtection="1">
      <alignment horizontal="left" wrapText="1" shrinkToFit="1"/>
      <protection locked="0"/>
    </xf>
    <xf numFmtId="2" fontId="0" fillId="18" borderId="1" xfId="70" applyNumberFormat="1" applyFont="1" applyFill="1" applyAlignment="1" applyProtection="1">
      <alignment horizontal="left" wrapText="1" shrinkToFit="1"/>
      <protection/>
    </xf>
    <xf numFmtId="2" fontId="0" fillId="18" borderId="15" xfId="70" applyNumberFormat="1" applyFont="1" applyFill="1" applyBorder="1" applyAlignment="1" applyProtection="1">
      <alignment horizontal="left" wrapText="1" shrinkToFit="1"/>
      <protection/>
    </xf>
    <xf numFmtId="41" fontId="0" fillId="4" borderId="15" xfId="70" applyNumberFormat="1" applyFill="1" applyBorder="1" applyAlignment="1" applyProtection="1">
      <alignment horizontal="center" shrinkToFit="1"/>
      <protection locked="0"/>
    </xf>
    <xf numFmtId="41" fontId="0" fillId="4" borderId="13" xfId="70" applyNumberFormat="1" applyFill="1" applyBorder="1" applyAlignment="1" applyProtection="1">
      <alignment horizontal="center" shrinkToFit="1"/>
      <protection locked="0"/>
    </xf>
    <xf numFmtId="41" fontId="0" fillId="4" borderId="16" xfId="70" applyNumberFormat="1" applyFill="1" applyBorder="1" applyAlignment="1" applyProtection="1">
      <alignment horizontal="center" shrinkToFit="1"/>
      <protection locked="0"/>
    </xf>
    <xf numFmtId="49" fontId="0" fillId="4" borderId="15" xfId="70" applyNumberFormat="1" applyFill="1" applyBorder="1" applyAlignment="1" applyProtection="1">
      <alignment horizontal="center" wrapText="1" shrinkToFit="1"/>
      <protection locked="0"/>
    </xf>
    <xf numFmtId="49" fontId="0" fillId="4" borderId="13" xfId="70" applyNumberFormat="1" applyFill="1" applyBorder="1" applyAlignment="1" applyProtection="1">
      <alignment horizontal="center" wrapText="1" shrinkToFit="1"/>
      <protection locked="0"/>
    </xf>
    <xf numFmtId="49" fontId="0" fillId="4" borderId="16" xfId="70" applyNumberFormat="1" applyFill="1" applyBorder="1" applyAlignment="1" applyProtection="1">
      <alignment horizontal="center" wrapText="1" shrinkToFit="1"/>
      <protection locked="0"/>
    </xf>
    <xf numFmtId="49" fontId="0" fillId="4" borderId="15" xfId="70" applyNumberFormat="1" applyFill="1" applyBorder="1" applyAlignment="1" applyProtection="1">
      <alignment horizontal="center" shrinkToFit="1"/>
      <protection locked="0"/>
    </xf>
    <xf numFmtId="49" fontId="0" fillId="4" borderId="13" xfId="70" applyNumberFormat="1" applyFill="1" applyBorder="1" applyAlignment="1" applyProtection="1">
      <alignment horizontal="center" shrinkToFit="1"/>
      <protection locked="0"/>
    </xf>
    <xf numFmtId="49" fontId="0" fillId="4" borderId="16" xfId="70" applyNumberFormat="1" applyFill="1" applyBorder="1" applyAlignment="1" applyProtection="1">
      <alignment horizontal="center" shrinkToFit="1"/>
      <protection locked="0"/>
    </xf>
    <xf numFmtId="41" fontId="0" fillId="18" borderId="15" xfId="70" applyNumberFormat="1" applyFill="1" applyBorder="1" applyAlignment="1" applyProtection="1">
      <alignment horizontal="center" shrinkToFit="1"/>
      <protection/>
    </xf>
    <xf numFmtId="41" fontId="0" fillId="18" borderId="13" xfId="70" applyNumberFormat="1" applyFill="1" applyBorder="1" applyAlignment="1" applyProtection="1">
      <alignment horizontal="center" shrinkToFit="1"/>
      <protection/>
    </xf>
    <xf numFmtId="41" fontId="0" fillId="18" borderId="16" xfId="70" applyNumberFormat="1" applyFill="1" applyBorder="1" applyAlignment="1" applyProtection="1">
      <alignment horizontal="center" shrinkToFit="1"/>
      <protection/>
    </xf>
    <xf numFmtId="41" fontId="21" fillId="18" borderId="15" xfId="70" applyNumberFormat="1" applyFont="1" applyFill="1" applyBorder="1" applyAlignment="1" applyProtection="1">
      <alignment horizontal="center" shrinkToFit="1"/>
      <protection/>
    </xf>
    <xf numFmtId="41" fontId="21" fillId="18" borderId="13" xfId="70" applyNumberFormat="1" applyFont="1" applyFill="1" applyBorder="1" applyAlignment="1" applyProtection="1">
      <alignment horizontal="center" shrinkToFit="1"/>
      <protection/>
    </xf>
    <xf numFmtId="41" fontId="21" fillId="18" borderId="16" xfId="70" applyNumberFormat="1" applyFont="1" applyFill="1" applyBorder="1" applyAlignment="1" applyProtection="1">
      <alignment horizontal="center" shrinkToFit="1"/>
      <protection/>
    </xf>
    <xf numFmtId="49" fontId="0" fillId="4" borderId="17" xfId="70" applyNumberFormat="1" applyFill="1" applyBorder="1" applyAlignment="1" applyProtection="1">
      <alignment horizontal="center" wrapText="1" shrinkToFit="1"/>
      <protection locked="0"/>
    </xf>
    <xf numFmtId="49" fontId="0" fillId="4" borderId="9" xfId="70" applyNumberFormat="1" applyFill="1" applyBorder="1" applyAlignment="1" applyProtection="1">
      <alignment horizontal="center" wrapText="1" shrinkToFit="1"/>
      <protection locked="0"/>
    </xf>
    <xf numFmtId="49" fontId="0" fillId="4" borderId="18" xfId="70" applyNumberFormat="1" applyFill="1" applyBorder="1" applyAlignment="1" applyProtection="1">
      <alignment horizontal="center" wrapText="1" shrinkToFit="1"/>
      <protection locked="0"/>
    </xf>
    <xf numFmtId="49" fontId="21" fillId="4" borderId="1" xfId="70" applyNumberFormat="1" applyFont="1" applyFill="1" applyBorder="1" applyAlignment="1" applyProtection="1">
      <alignment horizontal="center" wrapText="1" shrinkToFit="1"/>
      <protection locked="0"/>
    </xf>
    <xf numFmtId="49" fontId="21" fillId="4" borderId="15" xfId="70" applyNumberFormat="1" applyFont="1" applyFill="1" applyBorder="1" applyAlignment="1" applyProtection="1">
      <alignment horizontal="center" shrinkToFit="1"/>
      <protection locked="0"/>
    </xf>
    <xf numFmtId="49" fontId="21" fillId="4" borderId="13" xfId="70" applyNumberFormat="1" applyFont="1" applyFill="1" applyBorder="1" applyAlignment="1" applyProtection="1">
      <alignment horizontal="center" shrinkToFit="1"/>
      <protection locked="0"/>
    </xf>
    <xf numFmtId="49" fontId="21" fillId="4" borderId="16" xfId="70" applyNumberFormat="1" applyFont="1" applyFill="1" applyBorder="1" applyAlignment="1" applyProtection="1">
      <alignment horizontal="center" shrinkToFit="1"/>
      <protection locked="0"/>
    </xf>
    <xf numFmtId="41" fontId="21" fillId="4" borderId="15" xfId="70" applyNumberFormat="1" applyFont="1" applyFill="1" applyBorder="1" applyAlignment="1" applyProtection="1">
      <alignment horizontal="center" shrinkToFit="1"/>
      <protection locked="0"/>
    </xf>
    <xf numFmtId="41" fontId="21" fillId="4" borderId="13" xfId="70" applyNumberFormat="1" applyFont="1" applyFill="1" applyBorder="1" applyAlignment="1" applyProtection="1">
      <alignment horizontal="center" shrinkToFit="1"/>
      <protection locked="0"/>
    </xf>
    <xf numFmtId="41" fontId="21" fillId="4" borderId="16" xfId="70" applyNumberFormat="1" applyFont="1" applyFill="1" applyBorder="1" applyAlignment="1" applyProtection="1">
      <alignment horizontal="center" shrinkToFit="1"/>
      <protection locked="0"/>
    </xf>
    <xf numFmtId="49" fontId="21" fillId="4" borderId="15" xfId="70" applyNumberFormat="1" applyFont="1" applyFill="1" applyBorder="1" applyAlignment="1" applyProtection="1">
      <alignment horizontal="center" wrapText="1" shrinkToFit="1"/>
      <protection locked="0"/>
    </xf>
    <xf numFmtId="49" fontId="21" fillId="4" borderId="13" xfId="70" applyNumberFormat="1" applyFont="1" applyFill="1" applyBorder="1" applyAlignment="1" applyProtection="1">
      <alignment horizontal="center" wrapText="1" shrinkToFit="1"/>
      <protection locked="0"/>
    </xf>
    <xf numFmtId="49" fontId="21" fillId="4" borderId="16" xfId="70" applyNumberFormat="1" applyFont="1" applyFill="1" applyBorder="1" applyAlignment="1" applyProtection="1">
      <alignment horizontal="center" wrapText="1" shrinkToFit="1"/>
      <protection locked="0"/>
    </xf>
    <xf numFmtId="0" fontId="19" fillId="4" borderId="1" xfId="53" applyFont="1" applyFill="1">
      <alignment horizontal="center" vertical="center" wrapText="1"/>
      <protection/>
    </xf>
    <xf numFmtId="0" fontId="19" fillId="4" borderId="15" xfId="53" applyFont="1" applyFill="1" applyBorder="1">
      <alignment horizontal="center" vertical="center" wrapText="1"/>
      <protection/>
    </xf>
    <xf numFmtId="0" fontId="19" fillId="4" borderId="13" xfId="53" applyFont="1" applyFill="1" applyBorder="1">
      <alignment horizontal="center" vertical="center" wrapText="1"/>
      <protection/>
    </xf>
    <xf numFmtId="0" fontId="19" fillId="4" borderId="16" xfId="53" applyFont="1" applyFill="1" applyBorder="1">
      <alignment horizontal="center" vertical="center" wrapText="1"/>
      <protection/>
    </xf>
    <xf numFmtId="0" fontId="4" fillId="4" borderId="0" xfId="62" applyFont="1" applyFill="1">
      <alignment horizontal="left"/>
      <protection/>
    </xf>
    <xf numFmtId="49" fontId="16" fillId="4" borderId="12" xfId="63" applyNumberFormat="1" applyFont="1" applyFill="1" applyBorder="1" applyAlignment="1" applyProtection="1">
      <alignment horizontal="center" vertical="top"/>
      <protection locked="0"/>
    </xf>
    <xf numFmtId="0" fontId="0" fillId="4" borderId="12" xfId="70" applyFont="1" applyFill="1" applyBorder="1" applyAlignment="1">
      <alignment horizontal="right" wrapText="1" indent="1"/>
      <protection/>
    </xf>
    <xf numFmtId="0" fontId="0" fillId="18" borderId="19" xfId="70" applyNumberFormat="1" applyFont="1" applyFill="1" applyBorder="1" applyAlignment="1" applyProtection="1">
      <alignment horizontal="left" wrapText="1" shrinkToFit="1"/>
      <protection/>
    </xf>
    <xf numFmtId="0" fontId="0" fillId="18" borderId="20" xfId="70" applyNumberFormat="1" applyFont="1" applyFill="1" applyBorder="1" applyAlignment="1" applyProtection="1">
      <alignment horizontal="left" wrapText="1" shrinkToFit="1"/>
      <protection/>
    </xf>
    <xf numFmtId="0" fontId="0" fillId="18" borderId="21" xfId="70" applyNumberFormat="1" applyFont="1" applyFill="1" applyBorder="1" applyAlignment="1" applyProtection="1">
      <alignment horizontal="left" wrapText="1" shrinkToFit="1"/>
      <protection/>
    </xf>
    <xf numFmtId="0" fontId="0" fillId="4" borderId="16" xfId="70" applyNumberFormat="1" applyFont="1" applyFill="1" applyBorder="1" applyAlignment="1" applyProtection="1">
      <alignment horizontal="left" wrapText="1" shrinkToFit="1"/>
      <protection locked="0"/>
    </xf>
    <xf numFmtId="0" fontId="0" fillId="4" borderId="15" xfId="70" applyNumberFormat="1" applyFont="1" applyFill="1" applyBorder="1" applyAlignment="1" applyProtection="1">
      <alignment horizontal="left" wrapText="1" shrinkToFit="1"/>
      <protection locked="0"/>
    </xf>
    <xf numFmtId="41" fontId="0" fillId="4" borderId="22" xfId="70" applyNumberFormat="1" applyFont="1" applyFill="1" applyBorder="1" applyAlignment="1" applyProtection="1">
      <alignment horizontal="left" wrapText="1" shrinkToFit="1"/>
      <protection locked="0"/>
    </xf>
    <xf numFmtId="0" fontId="0" fillId="4" borderId="13" xfId="70" applyNumberFormat="1" applyFont="1" applyFill="1" applyBorder="1" applyAlignment="1" applyProtection="1">
      <alignment horizontal="left" wrapText="1" shrinkToFit="1"/>
      <protection locked="0"/>
    </xf>
    <xf numFmtId="2" fontId="0" fillId="4" borderId="15" xfId="70" applyNumberFormat="1" applyFont="1" applyFill="1" applyBorder="1" applyAlignment="1" applyProtection="1">
      <alignment horizontal="left" wrapText="1" shrinkToFit="1"/>
      <protection locked="0"/>
    </xf>
    <xf numFmtId="2" fontId="0" fillId="4" borderId="13" xfId="70" applyNumberFormat="1" applyFont="1" applyFill="1" applyBorder="1" applyAlignment="1" applyProtection="1">
      <alignment horizontal="left" wrapText="1" shrinkToFit="1"/>
      <protection locked="0"/>
    </xf>
    <xf numFmtId="2" fontId="0" fillId="4" borderId="16" xfId="70" applyNumberFormat="1" applyFont="1" applyFill="1" applyBorder="1" applyAlignment="1" applyProtection="1">
      <alignment horizontal="left" wrapText="1" shrinkToFit="1"/>
      <protection locked="0"/>
    </xf>
    <xf numFmtId="0" fontId="15" fillId="4" borderId="0" xfId="0" applyFont="1" applyFill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23" fillId="4" borderId="1" xfId="53" applyFont="1" applyFill="1">
      <alignment horizontal="center" vertical="center" wrapText="1"/>
      <protection/>
    </xf>
    <xf numFmtId="0" fontId="19" fillId="4" borderId="1" xfId="53" applyFont="1" applyFill="1" applyBorder="1" applyAlignment="1">
      <alignment horizontal="center" vertical="center" wrapText="1"/>
      <protection/>
    </xf>
    <xf numFmtId="49" fontId="21" fillId="4" borderId="0" xfId="64" applyNumberFormat="1" applyFont="1" applyFill="1" applyBorder="1" applyAlignment="1" applyProtection="1">
      <alignment horizontal="center" shrinkToFit="1"/>
      <protection locked="0"/>
    </xf>
    <xf numFmtId="0" fontId="4" fillId="4" borderId="0" xfId="70" applyFont="1" applyFill="1" applyBorder="1" applyAlignment="1">
      <alignment horizontal="left" vertical="center"/>
      <protection/>
    </xf>
    <xf numFmtId="49" fontId="15" fillId="4" borderId="0" xfId="70" applyNumberFormat="1" applyFont="1" applyFill="1" applyBorder="1" applyAlignment="1" applyProtection="1">
      <alignment horizontal="center" shrinkToFit="1"/>
      <protection locked="0"/>
    </xf>
    <xf numFmtId="0" fontId="16" fillId="4" borderId="12" xfId="0" applyFont="1" applyFill="1" applyBorder="1" applyAlignment="1">
      <alignment horizontal="center"/>
    </xf>
    <xf numFmtId="49" fontId="21" fillId="4" borderId="9" xfId="64" applyNumberFormat="1" applyFont="1" applyFill="1" applyBorder="1" applyAlignment="1" applyProtection="1">
      <alignment horizontal="center" wrapText="1"/>
      <protection locked="0"/>
    </xf>
    <xf numFmtId="0" fontId="19" fillId="4" borderId="0" xfId="52" applyFont="1" applyFill="1" applyAlignment="1">
      <alignment horizontal="center" vertical="center" wrapText="1"/>
      <protection/>
    </xf>
    <xf numFmtId="0" fontId="19" fillId="4" borderId="0" xfId="52" applyFont="1" applyFill="1" applyAlignment="1" quotePrefix="1">
      <alignment horizontal="center" vertical="center" wrapText="1"/>
      <protection/>
    </xf>
    <xf numFmtId="49" fontId="15" fillId="4" borderId="9" xfId="64" applyNumberFormat="1" applyFont="1" applyFill="1" applyAlignment="1" applyProtection="1">
      <alignment horizontal="center" shrinkToFit="1"/>
      <protection locked="0"/>
    </xf>
    <xf numFmtId="0" fontId="15" fillId="4" borderId="0" xfId="0" applyFont="1" applyFill="1" applyAlignment="1">
      <alignment horizontal="left"/>
    </xf>
    <xf numFmtId="49" fontId="15" fillId="4" borderId="9" xfId="64" applyNumberFormat="1" applyFont="1" applyFill="1" applyAlignment="1" applyProtection="1">
      <alignment horizontal="left" shrinkToFit="1"/>
      <protection locked="0"/>
    </xf>
    <xf numFmtId="49" fontId="4" fillId="4" borderId="0" xfId="64" applyNumberFormat="1" applyFont="1" applyFill="1" applyBorder="1" applyAlignment="1" applyProtection="1">
      <alignment horizontal="center" wrapText="1"/>
      <protection locked="0"/>
    </xf>
    <xf numFmtId="0" fontId="15" fillId="4" borderId="0" xfId="0" applyFont="1" applyFill="1" applyBorder="1" applyAlignment="1">
      <alignment horizontal="left"/>
    </xf>
    <xf numFmtId="49" fontId="15" fillId="4" borderId="0" xfId="64" applyNumberFormat="1" applyFont="1" applyFill="1" applyBorder="1" applyAlignment="1" applyProtection="1">
      <alignment horizontal="center" wrapText="1"/>
      <protection locked="0"/>
    </xf>
    <xf numFmtId="49" fontId="19" fillId="4" borderId="9" xfId="64" applyNumberFormat="1" applyFont="1" applyFill="1" applyAlignment="1" applyProtection="1">
      <alignment horizontal="center" wrapText="1"/>
      <protection locked="0"/>
    </xf>
    <xf numFmtId="0" fontId="15" fillId="4" borderId="0" xfId="0" applyFont="1" applyFill="1" applyAlignment="1">
      <alignment horizontal="center"/>
    </xf>
    <xf numFmtId="49" fontId="21" fillId="4" borderId="0" xfId="64" applyNumberFormat="1" applyFont="1" applyFill="1" applyBorder="1" applyAlignment="1" applyProtection="1">
      <alignment horizontal="center" wrapText="1"/>
      <protection locked="0"/>
    </xf>
    <xf numFmtId="0" fontId="15" fillId="4" borderId="0" xfId="0" applyFont="1" applyFill="1" applyBorder="1" applyAlignment="1">
      <alignment horizontal="right"/>
    </xf>
    <xf numFmtId="0" fontId="4" fillId="4" borderId="9" xfId="46" applyNumberFormat="1" applyFont="1" applyFill="1" applyBorder="1" applyAlignment="1">
      <alignment horizontal="center"/>
    </xf>
    <xf numFmtId="2" fontId="0" fillId="18" borderId="19" xfId="70" applyNumberFormat="1" applyFont="1" applyFill="1" applyBorder="1" applyAlignment="1" applyProtection="1">
      <alignment horizontal="left" wrapText="1" shrinkToFit="1"/>
      <protection/>
    </xf>
    <xf numFmtId="2" fontId="0" fillId="18" borderId="20" xfId="70" applyNumberFormat="1" applyFont="1" applyFill="1" applyBorder="1" applyAlignment="1" applyProtection="1">
      <alignment horizontal="left" wrapText="1" shrinkToFit="1"/>
      <protection/>
    </xf>
    <xf numFmtId="2" fontId="0" fillId="18" borderId="23" xfId="70" applyNumberFormat="1" applyFont="1" applyFill="1" applyBorder="1" applyAlignment="1" applyProtection="1">
      <alignment horizontal="left" wrapText="1" shrinkToFit="1"/>
      <protection/>
    </xf>
    <xf numFmtId="2" fontId="0" fillId="18" borderId="22" xfId="70" applyNumberFormat="1" applyFont="1" applyFill="1" applyBorder="1" applyAlignment="1" applyProtection="1">
      <alignment horizontal="left" wrapText="1" shrinkToFit="1"/>
      <protection/>
    </xf>
    <xf numFmtId="2" fontId="0" fillId="18" borderId="14" xfId="70" applyNumberFormat="1" applyFont="1" applyFill="1" applyBorder="1" applyAlignment="1" applyProtection="1">
      <alignment horizontal="left" wrapText="1" shrinkToFit="1"/>
      <protection/>
    </xf>
    <xf numFmtId="49" fontId="0" fillId="4" borderId="1" xfId="70" applyNumberFormat="1" applyFont="1" applyFill="1" applyBorder="1" applyAlignment="1" applyProtection="1">
      <alignment horizontal="left" wrapText="1" shrinkToFit="1"/>
      <protection locked="0"/>
    </xf>
    <xf numFmtId="0" fontId="22" fillId="18" borderId="9" xfId="64" applyNumberFormat="1" applyFont="1" applyFill="1" applyBorder="1" applyAlignment="1" applyProtection="1">
      <alignment horizontal="center" shrinkToFit="1"/>
      <protection/>
    </xf>
    <xf numFmtId="0" fontId="24" fillId="9" borderId="0" xfId="0" applyFont="1" applyFill="1" applyAlignment="1">
      <alignment horizontal="center" wrapText="1"/>
    </xf>
    <xf numFmtId="0" fontId="4" fillId="4" borderId="0" xfId="33" applyFont="1" applyFill="1" applyAlignment="1">
      <alignment horizontal="left"/>
      <protection/>
    </xf>
    <xf numFmtId="14" fontId="9" fillId="0" borderId="0" xfId="59" applyNumberFormat="1" applyFont="1" applyFill="1" applyAlignment="1" applyProtection="1">
      <alignment horizontal="center"/>
      <protection hidden="1"/>
    </xf>
    <xf numFmtId="179" fontId="1" fillId="0" borderId="0" xfId="59" applyNumberFormat="1" applyFont="1" applyFill="1" applyBorder="1" applyAlignment="1" applyProtection="1">
      <alignment horizontal="left"/>
      <protection hidden="1"/>
    </xf>
    <xf numFmtId="0" fontId="14" fillId="0" borderId="0" xfId="44" applyNumberFormat="1" applyFont="1" applyFill="1" applyAlignment="1" applyProtection="1">
      <alignment/>
      <protection hidden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С 112 электронный денежный перевод11111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117</xdr:col>
      <xdr:colOff>0</xdr:colOff>
      <xdr:row>67</xdr:row>
      <xdr:rowOff>19050</xdr:rowOff>
    </xdr:from>
    <xdr:to>
      <xdr:col>122</xdr:col>
      <xdr:colOff>0</xdr:colOff>
      <xdr:row>68</xdr:row>
      <xdr:rowOff>114300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91875" y="9686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117</xdr:col>
      <xdr:colOff>38100</xdr:colOff>
      <xdr:row>67</xdr:row>
      <xdr:rowOff>19050</xdr:rowOff>
    </xdr:from>
    <xdr:to>
      <xdr:col>122</xdr:col>
      <xdr:colOff>38100</xdr:colOff>
      <xdr:row>68</xdr:row>
      <xdr:rowOff>114300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229975" y="9686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90DD~1.SCH\LOCALS~1\Temp\7\7220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к счет-ф"/>
      <sheetName val="Протокол"/>
      <sheetName val="к протоколу"/>
      <sheetName val="Договор"/>
      <sheetName val="сч-ф"/>
      <sheetName val="ТН-2(кн)"/>
      <sheetName val="ТН-2 прил"/>
      <sheetName val="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НДС ТТН"/>
      <sheetName val="с НДСТТН"/>
      <sheetName val="ТТН прилож"/>
      <sheetName val="ТТН стр.2 книжн "/>
      <sheetName val="масса к ТТН"/>
      <sheetName val="Лист2 (5)"/>
      <sheetName val="масса к ТТН (2)"/>
      <sheetName val="Груз мест"/>
      <sheetName val="ТТН (на 1 стр.) книжная"/>
      <sheetName val="кол-во к ТТН"/>
      <sheetName val="Лист2 (2)"/>
      <sheetName val="Лист2 (3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Z131"/>
  <sheetViews>
    <sheetView tabSelected="1" zoomScale="150" zoomScaleNormal="150" zoomScaleSheetLayoutView="150" zoomScalePageLayoutView="0" workbookViewId="0" topLeftCell="A64">
      <selection activeCell="DI2" sqref="DI2"/>
    </sheetView>
  </sheetViews>
  <sheetFormatPr defaultColWidth="1.00390625" defaultRowHeight="11.25" customHeight="1"/>
  <cols>
    <col min="1" max="18" width="1.00390625" style="2" customWidth="1"/>
    <col min="19" max="19" width="1.4921875" style="2" customWidth="1"/>
    <col min="20" max="50" width="1.00390625" style="2" customWidth="1"/>
    <col min="51" max="51" width="1.00390625" style="2" hidden="1" customWidth="1"/>
    <col min="52" max="52" width="1.875" style="2" customWidth="1"/>
    <col min="53" max="61" width="1.00390625" style="2" customWidth="1"/>
    <col min="62" max="62" width="1.12109375" style="2" customWidth="1"/>
    <col min="63" max="97" width="1.00390625" style="2" customWidth="1"/>
    <col min="98" max="98" width="1.4921875" style="2" customWidth="1"/>
    <col min="99" max="99" width="4.00390625" style="2" hidden="1" customWidth="1"/>
    <col min="100" max="100" width="5.625" style="2" customWidth="1"/>
    <col min="101" max="102" width="1.00390625" style="2" customWidth="1"/>
    <col min="103" max="103" width="1.37890625" style="2" customWidth="1"/>
    <col min="104" max="104" width="3.375" style="2" customWidth="1"/>
    <col min="105" max="105" width="1.875" style="2" customWidth="1"/>
    <col min="106" max="106" width="2.875" style="2" customWidth="1"/>
    <col min="107" max="107" width="14.50390625" style="2" customWidth="1"/>
    <col min="108" max="108" width="2.625" style="2" customWidth="1"/>
    <col min="109" max="109" width="2.375" style="2" customWidth="1"/>
    <col min="110" max="110" width="2.625" style="2" customWidth="1"/>
    <col min="111" max="111" width="3.50390625" style="2" customWidth="1"/>
    <col min="112" max="112" width="5.125" style="2" customWidth="1"/>
    <col min="113" max="113" width="2.625" style="2" hidden="1" customWidth="1"/>
    <col min="114" max="114" width="3.50390625" style="2" hidden="1" customWidth="1"/>
    <col min="115" max="115" width="1.00390625" style="2" hidden="1" customWidth="1"/>
    <col min="116" max="116" width="0.12890625" style="2" hidden="1" customWidth="1"/>
    <col min="117" max="117" width="1.00390625" style="2" hidden="1" customWidth="1"/>
    <col min="118" max="16384" width="1.00390625" style="2" customWidth="1"/>
  </cols>
  <sheetData>
    <row r="1" spans="1:112" ht="10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49"/>
      <c r="AV1" s="49"/>
      <c r="AW1" s="49"/>
      <c r="AX1" s="49"/>
      <c r="AY1" s="49"/>
      <c r="AZ1" s="49"/>
      <c r="BA1" s="49"/>
      <c r="BB1" s="49"/>
      <c r="BC1" s="49"/>
      <c r="BD1" s="75"/>
      <c r="BE1" s="49"/>
      <c r="BF1" s="49"/>
      <c r="BG1" s="49"/>
      <c r="BH1" s="49"/>
      <c r="BI1" s="49"/>
      <c r="BJ1" s="49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77" t="s">
        <v>1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1"/>
    </row>
    <row r="2" spans="1:112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</row>
    <row r="3" spans="1:112" ht="8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 t="s">
        <v>91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153" t="s">
        <v>88</v>
      </c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</row>
    <row r="4" spans="1:112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154"/>
      <c r="CU4" s="154"/>
      <c r="CV4" s="154"/>
      <c r="CW4" s="154"/>
      <c r="CX4" s="154"/>
      <c r="CY4" s="154"/>
      <c r="CZ4" s="154"/>
      <c r="DA4" s="74"/>
      <c r="DB4" s="154"/>
      <c r="DC4" s="154"/>
      <c r="DD4" s="154"/>
      <c r="DE4" s="154"/>
      <c r="DF4" s="154"/>
      <c r="DG4" s="154"/>
      <c r="DH4" s="154"/>
    </row>
    <row r="5" spans="1:129" ht="8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48"/>
      <c r="AV5" s="48"/>
      <c r="AW5" s="48"/>
      <c r="AX5" s="48"/>
      <c r="AY5" s="48"/>
      <c r="AZ5" s="48"/>
      <c r="BA5" s="48"/>
      <c r="BB5" s="48"/>
      <c r="BC5" s="48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96" t="s">
        <v>7</v>
      </c>
      <c r="CU5" s="96"/>
      <c r="CV5" s="96"/>
      <c r="CW5" s="96"/>
      <c r="CX5" s="96"/>
      <c r="CY5" s="96"/>
      <c r="CZ5" s="96"/>
      <c r="DA5" s="55"/>
      <c r="DB5" s="96" t="s">
        <v>0</v>
      </c>
      <c r="DC5" s="96"/>
      <c r="DD5" s="96"/>
      <c r="DE5" s="96"/>
      <c r="DF5" s="96"/>
      <c r="DG5" s="96"/>
      <c r="DH5" s="96"/>
      <c r="DY5" s="94"/>
    </row>
    <row r="6" spans="1:112" ht="3" customHeight="1" hidden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6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1"/>
    </row>
    <row r="7" spans="1:112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146"/>
      <c r="AV7" s="146"/>
      <c r="AW7" s="162"/>
      <c r="AX7" s="162"/>
      <c r="AY7" s="162"/>
      <c r="AZ7" s="162"/>
      <c r="BA7" s="162"/>
      <c r="BB7" s="158"/>
      <c r="BC7" s="158"/>
      <c r="BD7" s="36"/>
      <c r="BE7" s="62"/>
      <c r="BF7" s="62"/>
      <c r="BG7" s="62"/>
      <c r="BH7" s="62"/>
      <c r="BI7" s="62"/>
      <c r="BJ7" s="62"/>
      <c r="BK7" s="62"/>
      <c r="BL7" s="62"/>
      <c r="BM7" s="165"/>
      <c r="BN7" s="165"/>
      <c r="BO7" s="165"/>
      <c r="BP7" s="165"/>
      <c r="BQ7" s="165"/>
      <c r="BR7" s="62"/>
      <c r="BS7" s="62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4"/>
      <c r="CO7" s="164"/>
      <c r="CP7" s="68"/>
      <c r="CQ7" s="68"/>
      <c r="CR7" s="68"/>
      <c r="CS7" s="68"/>
      <c r="CT7" s="68"/>
      <c r="CU7" s="68"/>
      <c r="CV7" s="68"/>
      <c r="CW7" s="73" t="s">
        <v>2</v>
      </c>
      <c r="CX7" s="97"/>
      <c r="CY7" s="97"/>
      <c r="CZ7" s="97"/>
      <c r="DA7" s="66" t="s">
        <v>2</v>
      </c>
      <c r="DB7" s="97"/>
      <c r="DC7" s="97"/>
      <c r="DD7" s="97"/>
      <c r="DE7" s="97"/>
      <c r="DF7" s="39">
        <v>20</v>
      </c>
      <c r="DG7" s="72"/>
      <c r="DH7" s="45" t="s">
        <v>3</v>
      </c>
    </row>
    <row r="8" spans="1:112" ht="5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1"/>
    </row>
    <row r="9" spans="1:136" ht="12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63"/>
      <c r="AI9" s="63"/>
      <c r="AJ9" s="63"/>
      <c r="AK9" s="63"/>
      <c r="AL9" s="63"/>
      <c r="AM9" s="63"/>
      <c r="AN9" s="63"/>
      <c r="AO9" s="63"/>
      <c r="AP9" s="63"/>
      <c r="AQ9" s="36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4" t="s">
        <v>4</v>
      </c>
      <c r="BL9" s="64"/>
      <c r="BM9" s="64"/>
      <c r="BN9" s="64"/>
      <c r="BO9" s="36"/>
      <c r="BP9" s="36"/>
      <c r="BQ9" s="36"/>
      <c r="BR9" s="36"/>
      <c r="BS9" s="36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1"/>
      <c r="EF9" s="94"/>
    </row>
    <row r="10" spans="1:112" ht="9" customHeight="1">
      <c r="A10" s="155" t="s">
        <v>79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</row>
    <row r="11" spans="1:112" ht="0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1"/>
    </row>
    <row r="12" spans="1:112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61"/>
      <c r="AF12" s="161"/>
      <c r="AG12" s="161"/>
      <c r="AH12" s="66"/>
      <c r="AI12" s="166"/>
      <c r="AJ12" s="166"/>
      <c r="AK12" s="162"/>
      <c r="AL12" s="162"/>
      <c r="AM12" s="162"/>
      <c r="AN12" s="162"/>
      <c r="AO12" s="162"/>
      <c r="AP12" s="161"/>
      <c r="AQ12" s="161"/>
      <c r="AR12" s="66"/>
      <c r="AS12" s="62"/>
      <c r="AT12" s="62"/>
      <c r="AU12" s="62"/>
      <c r="AV12" s="62"/>
      <c r="AW12" s="62"/>
      <c r="AX12" s="62"/>
      <c r="AY12" s="67" t="s">
        <v>5</v>
      </c>
      <c r="AZ12" s="67"/>
      <c r="BA12" s="67"/>
      <c r="BB12" s="160" t="s">
        <v>5</v>
      </c>
      <c r="BC12" s="160"/>
      <c r="BD12" s="160"/>
      <c r="BE12" s="62" t="s">
        <v>2</v>
      </c>
      <c r="BF12" s="154"/>
      <c r="BG12" s="154"/>
      <c r="BH12" s="154"/>
      <c r="BI12" s="154"/>
      <c r="BJ12" s="154"/>
      <c r="BK12" s="66" t="s">
        <v>2</v>
      </c>
      <c r="BL12" s="66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68"/>
      <c r="CE12" s="147">
        <v>20</v>
      </c>
      <c r="CF12" s="147"/>
      <c r="CG12" s="147"/>
      <c r="CH12" s="167"/>
      <c r="CI12" s="167"/>
      <c r="CJ12" s="167"/>
      <c r="CK12" s="147" t="s">
        <v>3</v>
      </c>
      <c r="CL12" s="147"/>
      <c r="CM12" s="6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1"/>
    </row>
    <row r="13" spans="1:112" ht="5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66"/>
      <c r="CW13" s="6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1"/>
    </row>
    <row r="14" spans="1:112" ht="12.75" customHeight="1">
      <c r="A14" s="163" t="s">
        <v>90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7"/>
      <c r="CV14" s="69"/>
      <c r="CW14" s="69"/>
      <c r="CX14" s="69"/>
      <c r="CY14" s="69"/>
      <c r="CZ14" s="69"/>
      <c r="DA14" s="69"/>
      <c r="DB14" s="151"/>
      <c r="DC14" s="151"/>
      <c r="DD14" s="151"/>
      <c r="DE14" s="151"/>
      <c r="DF14" s="151"/>
      <c r="DG14" s="151"/>
      <c r="DH14" s="151"/>
    </row>
    <row r="15" spans="1:112" ht="12.75" customHeight="1">
      <c r="A15" s="86" t="s">
        <v>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36"/>
      <c r="BK15" s="36"/>
      <c r="BL15" s="36"/>
      <c r="BM15" s="36"/>
      <c r="BN15" s="36"/>
      <c r="BO15" s="36"/>
      <c r="BP15" s="3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36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1"/>
      <c r="CU15" s="58"/>
      <c r="CV15" s="70"/>
      <c r="CW15" s="70"/>
      <c r="CX15" s="70"/>
      <c r="CY15" s="70"/>
      <c r="CZ15" s="70"/>
      <c r="DA15" s="61"/>
      <c r="DB15" s="152"/>
      <c r="DC15" s="152"/>
      <c r="DD15" s="152"/>
      <c r="DE15" s="152"/>
      <c r="DF15" s="152"/>
      <c r="DG15" s="152"/>
      <c r="DH15" s="152"/>
    </row>
    <row r="16" spans="1:112" ht="12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36"/>
      <c r="BK16" s="36"/>
      <c r="BL16" s="36"/>
      <c r="BM16" s="36"/>
      <c r="BN16" s="36"/>
      <c r="BO16" s="36"/>
      <c r="BP16" s="3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36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1"/>
      <c r="CU16" s="58"/>
      <c r="CV16" s="70"/>
      <c r="CW16" s="70"/>
      <c r="CX16" s="70"/>
      <c r="CY16" s="70"/>
      <c r="CZ16" s="70"/>
      <c r="DA16" s="61"/>
      <c r="DB16" s="152"/>
      <c r="DC16" s="152"/>
      <c r="DD16" s="152"/>
      <c r="DE16" s="152"/>
      <c r="DF16" s="152"/>
      <c r="DG16" s="152"/>
      <c r="DH16" s="152"/>
    </row>
    <row r="17" spans="1:112" ht="12.75" customHeight="1">
      <c r="A17" s="86" t="s">
        <v>10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83"/>
      <c r="CG17" s="36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58"/>
      <c r="CV17" s="70"/>
      <c r="CW17" s="70"/>
      <c r="CX17" s="70"/>
      <c r="CY17" s="70"/>
      <c r="CZ17" s="70"/>
      <c r="DA17" s="70"/>
      <c r="DB17" s="152"/>
      <c r="DC17" s="152"/>
      <c r="DD17" s="152"/>
      <c r="DE17" s="152"/>
      <c r="DF17" s="152"/>
      <c r="DG17" s="152"/>
      <c r="DH17" s="152"/>
    </row>
    <row r="18" spans="1:112" ht="12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66"/>
      <c r="CW18" s="66"/>
      <c r="CX18" s="36"/>
      <c r="CY18" s="36"/>
      <c r="CZ18" s="36"/>
      <c r="DA18" s="36"/>
      <c r="DB18" s="66"/>
      <c r="DC18" s="66"/>
      <c r="DD18" s="66"/>
      <c r="DE18" s="66"/>
      <c r="DF18" s="66"/>
      <c r="DG18" s="66"/>
      <c r="DH18" s="84"/>
    </row>
    <row r="19" spans="1:112" ht="8.25" customHeight="1">
      <c r="A19" s="86" t="s">
        <v>11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1"/>
    </row>
    <row r="20" spans="1:112" ht="3.75" customHeight="1" hidden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1"/>
    </row>
    <row r="21" spans="1:112" ht="10.5" customHeight="1">
      <c r="A21" s="87" t="s">
        <v>12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1"/>
    </row>
    <row r="22" spans="1:112" ht="3" customHeight="1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1"/>
    </row>
    <row r="23" spans="1:112" ht="12.75" customHeight="1">
      <c r="A23" s="87" t="s">
        <v>86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36"/>
      <c r="P23" s="46"/>
      <c r="Q23" s="46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47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1"/>
    </row>
    <row r="24" spans="1:112" ht="6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8"/>
      <c r="Q24" s="48"/>
      <c r="R24" s="96" t="s">
        <v>13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54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1"/>
    </row>
    <row r="25" spans="1:112" ht="12.75" customHeight="1">
      <c r="A25" s="87" t="s">
        <v>87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36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47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1"/>
    </row>
    <row r="26" spans="1:112" ht="7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96" t="s">
        <v>13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54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1"/>
    </row>
    <row r="27" spans="1:112" ht="3" customHeight="1" hidden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1"/>
    </row>
    <row r="28" spans="1:112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47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1"/>
    </row>
    <row r="29" spans="1:112" ht="8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96" t="s">
        <v>13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54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1"/>
    </row>
    <row r="30" spans="1:112" ht="3" customHeight="1" hidden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8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1"/>
    </row>
    <row r="31" spans="1:112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47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1"/>
    </row>
    <row r="32" spans="1:112" ht="7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96" t="s">
        <v>13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54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1"/>
    </row>
    <row r="33" spans="1:112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47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1"/>
    </row>
    <row r="34" spans="1:112" ht="7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96" t="s">
        <v>13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54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1"/>
    </row>
    <row r="35" spans="1:112" ht="0.75" customHeight="1" hidden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1"/>
    </row>
    <row r="36" spans="1:112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47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1"/>
    </row>
    <row r="37" spans="1:112" ht="7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96" t="s">
        <v>13</v>
      </c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54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1"/>
    </row>
    <row r="38" spans="1:112" ht="11.25" customHeight="1" hidden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1"/>
    </row>
    <row r="39" spans="1:112" ht="12" customHeight="1" hidden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1"/>
    </row>
    <row r="40" spans="1:112" ht="11.25" customHeight="1">
      <c r="A40" s="87" t="s">
        <v>14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39"/>
      <c r="AK40" s="87" t="s">
        <v>15</v>
      </c>
      <c r="AL40" s="87"/>
      <c r="AM40" s="87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39"/>
      <c r="BC40" s="88" t="s">
        <v>2</v>
      </c>
      <c r="BD40" s="88"/>
      <c r="BE40" s="95"/>
      <c r="BF40" s="95"/>
      <c r="BG40" s="95"/>
      <c r="BH40" s="95"/>
      <c r="BI40" s="95"/>
      <c r="BJ40" s="87" t="s">
        <v>2</v>
      </c>
      <c r="BK40" s="87"/>
      <c r="BL40" s="39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39"/>
      <c r="CE40" s="88">
        <v>20</v>
      </c>
      <c r="CF40" s="88"/>
      <c r="CG40" s="88"/>
      <c r="CH40" s="93"/>
      <c r="CI40" s="93"/>
      <c r="CJ40" s="93"/>
      <c r="CK40" s="39"/>
      <c r="CL40" s="49" t="s">
        <v>80</v>
      </c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1"/>
    </row>
    <row r="41" spans="1:112" ht="3" customHeight="1" hidden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1"/>
    </row>
    <row r="42" spans="1:112" ht="12.75" customHeight="1">
      <c r="A42" s="49" t="s">
        <v>81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</row>
    <row r="43" spans="1:112" ht="7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96" t="s">
        <v>10</v>
      </c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</row>
    <row r="44" spans="1:112" ht="12" customHeight="1" hidden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1"/>
    </row>
    <row r="45" spans="1:112" ht="0.75" customHeight="1" hidden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1"/>
    </row>
    <row r="46" spans="1:112" ht="10.5" customHeight="1">
      <c r="A46" s="176" t="s">
        <v>33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</row>
    <row r="47" spans="1:112" ht="2.25" customHeight="1" hidden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1"/>
    </row>
    <row r="48" spans="1:156" ht="29.25" customHeight="1">
      <c r="A48" s="129" t="s">
        <v>16</v>
      </c>
      <c r="B48" s="129"/>
      <c r="C48" s="129"/>
      <c r="D48" s="129"/>
      <c r="E48" s="129" t="s">
        <v>17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48" t="s">
        <v>18</v>
      </c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29" t="s">
        <v>84</v>
      </c>
      <c r="AR48" s="129"/>
      <c r="AS48" s="129"/>
      <c r="AT48" s="129"/>
      <c r="AU48" s="129"/>
      <c r="AV48" s="129"/>
      <c r="AW48" s="129"/>
      <c r="AX48" s="129"/>
      <c r="AY48" s="129"/>
      <c r="AZ48" s="129"/>
      <c r="BA48" s="129" t="s">
        <v>85</v>
      </c>
      <c r="BB48" s="129"/>
      <c r="BC48" s="129"/>
      <c r="BD48" s="129"/>
      <c r="BE48" s="129"/>
      <c r="BF48" s="129"/>
      <c r="BG48" s="129"/>
      <c r="BH48" s="129"/>
      <c r="BI48" s="129"/>
      <c r="BJ48" s="129"/>
      <c r="BK48" s="129" t="s">
        <v>20</v>
      </c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 t="s">
        <v>21</v>
      </c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30"/>
      <c r="CJ48" s="149" t="s">
        <v>22</v>
      </c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M48" s="175" t="s">
        <v>89</v>
      </c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</row>
    <row r="49" spans="1:156" ht="12" customHeight="1">
      <c r="A49" s="129">
        <v>1</v>
      </c>
      <c r="B49" s="129"/>
      <c r="C49" s="129"/>
      <c r="D49" s="129"/>
      <c r="E49" s="130">
        <v>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2"/>
      <c r="AD49" s="129">
        <v>3</v>
      </c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>
        <v>4</v>
      </c>
      <c r="AR49" s="129"/>
      <c r="AS49" s="129"/>
      <c r="AT49" s="129"/>
      <c r="AU49" s="129"/>
      <c r="AV49" s="129"/>
      <c r="AW49" s="129"/>
      <c r="AX49" s="129"/>
      <c r="AY49" s="129"/>
      <c r="AZ49" s="129"/>
      <c r="BA49" s="129">
        <v>5</v>
      </c>
      <c r="BB49" s="129"/>
      <c r="BC49" s="129"/>
      <c r="BD49" s="129"/>
      <c r="BE49" s="129"/>
      <c r="BF49" s="129"/>
      <c r="BG49" s="129"/>
      <c r="BH49" s="129"/>
      <c r="BI49" s="129"/>
      <c r="BJ49" s="129"/>
      <c r="BK49" s="129">
        <v>6</v>
      </c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>
        <v>7</v>
      </c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30"/>
      <c r="CJ49" s="149">
        <v>8</v>
      </c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</row>
    <row r="50" spans="1:156" ht="25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140">
        <v>0</v>
      </c>
      <c r="BB50" s="142"/>
      <c r="BC50" s="142"/>
      <c r="BD50" s="142"/>
      <c r="BE50" s="142"/>
      <c r="BF50" s="142"/>
      <c r="BG50" s="142"/>
      <c r="BH50" s="142"/>
      <c r="BI50" s="142"/>
      <c r="BJ50" s="139"/>
      <c r="BK50" s="143">
        <v>0</v>
      </c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5"/>
      <c r="BW50" s="99">
        <f>BA50*BK50</f>
        <v>0</v>
      </c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10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</row>
    <row r="51" spans="1:156" ht="28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140">
        <v>0</v>
      </c>
      <c r="BB51" s="142"/>
      <c r="BC51" s="142"/>
      <c r="BD51" s="142"/>
      <c r="BE51" s="142"/>
      <c r="BF51" s="142"/>
      <c r="BG51" s="142"/>
      <c r="BH51" s="142"/>
      <c r="BI51" s="142"/>
      <c r="BJ51" s="139"/>
      <c r="BK51" s="143">
        <v>0</v>
      </c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5"/>
      <c r="BW51" s="99">
        <f aca="true" t="shared" si="0" ref="BW51:BW66">BA51*BK51</f>
        <v>0</v>
      </c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10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</row>
    <row r="52" spans="1:112" ht="25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>
        <v>0</v>
      </c>
      <c r="BB52" s="92"/>
      <c r="BC52" s="92"/>
      <c r="BD52" s="92"/>
      <c r="BE52" s="92"/>
      <c r="BF52" s="92"/>
      <c r="BG52" s="92"/>
      <c r="BH52" s="92"/>
      <c r="BI52" s="92"/>
      <c r="BJ52" s="92"/>
      <c r="BK52" s="98">
        <v>0</v>
      </c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9">
        <f t="shared" si="0"/>
        <v>0</v>
      </c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10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</row>
    <row r="53" spans="1:112" ht="23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>
        <v>0</v>
      </c>
      <c r="BB53" s="92"/>
      <c r="BC53" s="92"/>
      <c r="BD53" s="92"/>
      <c r="BE53" s="92"/>
      <c r="BF53" s="92"/>
      <c r="BG53" s="92"/>
      <c r="BH53" s="92"/>
      <c r="BI53" s="92"/>
      <c r="BJ53" s="92"/>
      <c r="BK53" s="98">
        <v>0</v>
      </c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9">
        <f t="shared" si="0"/>
        <v>0</v>
      </c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10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</row>
    <row r="54" spans="1:112" ht="24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>
        <v>0</v>
      </c>
      <c r="BB54" s="92"/>
      <c r="BC54" s="92"/>
      <c r="BD54" s="92"/>
      <c r="BE54" s="92"/>
      <c r="BF54" s="92"/>
      <c r="BG54" s="92"/>
      <c r="BH54" s="92"/>
      <c r="BI54" s="92"/>
      <c r="BJ54" s="92"/>
      <c r="BK54" s="98">
        <v>0</v>
      </c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>
        <f t="shared" si="0"/>
        <v>0</v>
      </c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10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</row>
    <row r="55" spans="1:112" ht="27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>
        <v>0</v>
      </c>
      <c r="BB55" s="92"/>
      <c r="BC55" s="92"/>
      <c r="BD55" s="92"/>
      <c r="BE55" s="92"/>
      <c r="BF55" s="92"/>
      <c r="BG55" s="92"/>
      <c r="BH55" s="92"/>
      <c r="BI55" s="92"/>
      <c r="BJ55" s="92"/>
      <c r="BK55" s="98">
        <v>0</v>
      </c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9">
        <f t="shared" si="0"/>
        <v>0</v>
      </c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10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</row>
    <row r="56" spans="1:112" ht="23.2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>
        <v>0</v>
      </c>
      <c r="BB56" s="92"/>
      <c r="BC56" s="92"/>
      <c r="BD56" s="92"/>
      <c r="BE56" s="92"/>
      <c r="BF56" s="92"/>
      <c r="BG56" s="92"/>
      <c r="BH56" s="92"/>
      <c r="BI56" s="92"/>
      <c r="BJ56" s="92"/>
      <c r="BK56" s="98">
        <v>0</v>
      </c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9">
        <f t="shared" si="0"/>
        <v>0</v>
      </c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10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</row>
    <row r="57" spans="1:112" ht="24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>
        <v>0</v>
      </c>
      <c r="BB57" s="92"/>
      <c r="BC57" s="92"/>
      <c r="BD57" s="92"/>
      <c r="BE57" s="92"/>
      <c r="BF57" s="92"/>
      <c r="BG57" s="92"/>
      <c r="BH57" s="92"/>
      <c r="BI57" s="92"/>
      <c r="BJ57" s="92"/>
      <c r="BK57" s="98">
        <v>0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9">
        <f t="shared" si="0"/>
        <v>0</v>
      </c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10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</row>
    <row r="58" spans="1:112" ht="18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>
        <v>0</v>
      </c>
      <c r="BB58" s="92"/>
      <c r="BC58" s="92"/>
      <c r="BD58" s="92"/>
      <c r="BE58" s="92"/>
      <c r="BF58" s="92"/>
      <c r="BG58" s="92"/>
      <c r="BH58" s="92"/>
      <c r="BI58" s="92"/>
      <c r="BJ58" s="92"/>
      <c r="BK58" s="98">
        <v>0</v>
      </c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9">
        <f t="shared" si="0"/>
        <v>0</v>
      </c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10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</row>
    <row r="59" spans="1:112" ht="18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>
        <v>0</v>
      </c>
      <c r="BB59" s="92"/>
      <c r="BC59" s="92"/>
      <c r="BD59" s="92"/>
      <c r="BE59" s="92"/>
      <c r="BF59" s="92"/>
      <c r="BG59" s="92"/>
      <c r="BH59" s="92"/>
      <c r="BI59" s="92"/>
      <c r="BJ59" s="92"/>
      <c r="BK59" s="98">
        <v>0</v>
      </c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9">
        <f t="shared" si="0"/>
        <v>0</v>
      </c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10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</row>
    <row r="60" spans="1:112" ht="18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>
        <v>0</v>
      </c>
      <c r="BB60" s="92"/>
      <c r="BC60" s="92"/>
      <c r="BD60" s="92"/>
      <c r="BE60" s="92"/>
      <c r="BF60" s="92"/>
      <c r="BG60" s="92"/>
      <c r="BH60" s="92"/>
      <c r="BI60" s="92"/>
      <c r="BJ60" s="92"/>
      <c r="BK60" s="98">
        <v>0</v>
      </c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9">
        <f t="shared" si="0"/>
        <v>0</v>
      </c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10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</row>
    <row r="61" spans="1:112" ht="18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>
        <v>0</v>
      </c>
      <c r="BB61" s="92"/>
      <c r="BC61" s="92"/>
      <c r="BD61" s="92"/>
      <c r="BE61" s="92"/>
      <c r="BF61" s="92"/>
      <c r="BG61" s="92"/>
      <c r="BH61" s="92"/>
      <c r="BI61" s="92"/>
      <c r="BJ61" s="92"/>
      <c r="BK61" s="98">
        <v>0</v>
      </c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9">
        <f t="shared" si="0"/>
        <v>0</v>
      </c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10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</row>
    <row r="62" spans="1:112" ht="18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>
        <v>0</v>
      </c>
      <c r="BB62" s="92"/>
      <c r="BC62" s="92"/>
      <c r="BD62" s="92"/>
      <c r="BE62" s="92"/>
      <c r="BF62" s="92"/>
      <c r="BG62" s="92"/>
      <c r="BH62" s="92"/>
      <c r="BI62" s="92"/>
      <c r="BJ62" s="92"/>
      <c r="BK62" s="98">
        <v>0</v>
      </c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9">
        <f t="shared" si="0"/>
        <v>0</v>
      </c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10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</row>
    <row r="63" spans="1:112" ht="18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>
        <v>0</v>
      </c>
      <c r="BB63" s="92"/>
      <c r="BC63" s="92"/>
      <c r="BD63" s="92"/>
      <c r="BE63" s="92"/>
      <c r="BF63" s="92"/>
      <c r="BG63" s="92"/>
      <c r="BH63" s="92"/>
      <c r="BI63" s="92"/>
      <c r="BJ63" s="92"/>
      <c r="BK63" s="98">
        <v>0</v>
      </c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9">
        <f t="shared" si="0"/>
        <v>0</v>
      </c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10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</row>
    <row r="64" spans="1:112" ht="18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>
        <v>0</v>
      </c>
      <c r="BB64" s="92"/>
      <c r="BC64" s="92"/>
      <c r="BD64" s="92"/>
      <c r="BE64" s="92"/>
      <c r="BF64" s="92"/>
      <c r="BG64" s="92"/>
      <c r="BH64" s="92"/>
      <c r="BI64" s="92"/>
      <c r="BJ64" s="92"/>
      <c r="BK64" s="98">
        <v>0</v>
      </c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9">
        <f t="shared" si="0"/>
        <v>0</v>
      </c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10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</row>
    <row r="65" spans="1:112" ht="18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>
        <v>0</v>
      </c>
      <c r="BB65" s="92"/>
      <c r="BC65" s="92"/>
      <c r="BD65" s="92"/>
      <c r="BE65" s="92"/>
      <c r="BF65" s="92"/>
      <c r="BG65" s="92"/>
      <c r="BH65" s="92"/>
      <c r="BI65" s="92"/>
      <c r="BJ65" s="92"/>
      <c r="BK65" s="98">
        <v>0</v>
      </c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9">
        <f t="shared" si="0"/>
        <v>0</v>
      </c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10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</row>
    <row r="66" spans="1:112" ht="18" customHeight="1" thickBo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>
        <v>0</v>
      </c>
      <c r="BB66" s="92"/>
      <c r="BC66" s="92"/>
      <c r="BD66" s="92"/>
      <c r="BE66" s="92"/>
      <c r="BF66" s="92"/>
      <c r="BG66" s="92"/>
      <c r="BH66" s="92"/>
      <c r="BI66" s="92"/>
      <c r="BJ66" s="92"/>
      <c r="BK66" s="98">
        <v>0</v>
      </c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9">
        <f t="shared" si="0"/>
        <v>0</v>
      </c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10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</row>
    <row r="67" spans="1:112" ht="13.5" hidden="1" thickBo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141">
        <v>0</v>
      </c>
      <c r="BB67" s="141"/>
      <c r="BC67" s="141"/>
      <c r="BD67" s="141"/>
      <c r="BE67" s="141"/>
      <c r="BF67" s="141"/>
      <c r="BG67" s="141"/>
      <c r="BH67" s="141"/>
      <c r="BI67" s="141"/>
      <c r="BJ67" s="141"/>
      <c r="BK67" s="92">
        <v>0</v>
      </c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171">
        <f>ROUND(BA67*BK67,0)</f>
        <v>0</v>
      </c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2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80"/>
    </row>
    <row r="68" spans="1:112" ht="15" customHeight="1" thickBot="1">
      <c r="A68" s="135" t="s">
        <v>23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6">
        <f>SUM(BA50:BJ67)</f>
        <v>0</v>
      </c>
      <c r="BB68" s="137"/>
      <c r="BC68" s="137"/>
      <c r="BD68" s="137"/>
      <c r="BE68" s="137"/>
      <c r="BF68" s="137"/>
      <c r="BG68" s="137"/>
      <c r="BH68" s="137"/>
      <c r="BI68" s="137"/>
      <c r="BJ68" s="138"/>
      <c r="BK68" s="139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140"/>
      <c r="BW68" s="168">
        <f>SUM(BW50:CI67)</f>
        <v>0</v>
      </c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70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</row>
    <row r="69" spans="1:112" ht="12.75" customHeight="1">
      <c r="A69" s="87" t="s">
        <v>24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36"/>
      <c r="AG69" s="174" t="str">
        <f>'Кол-во'!B2</f>
        <v>Ноль  </v>
      </c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</row>
    <row r="70" spans="1:112" ht="6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96" t="s">
        <v>34</v>
      </c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</row>
    <row r="71" spans="1:112" ht="3" customHeight="1" hidden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1"/>
    </row>
    <row r="72" spans="1:112" ht="11.25" customHeight="1">
      <c r="A72" s="87" t="s">
        <v>26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36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</row>
    <row r="73" spans="1:112" ht="7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96" t="s">
        <v>25</v>
      </c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</row>
    <row r="74" spans="1:112" ht="12.75" customHeight="1">
      <c r="A74" s="87" t="s">
        <v>27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</row>
    <row r="75" spans="1:112" ht="1.5" customHeight="1" hidden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1"/>
    </row>
    <row r="76" spans="1:112" ht="1.5" customHeight="1" hidden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1"/>
    </row>
    <row r="77" spans="1:112" ht="3" customHeight="1" hidden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1"/>
    </row>
    <row r="78" spans="1:112" ht="11.25" customHeight="1" hidden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1"/>
    </row>
    <row r="79" spans="1:112" ht="2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1"/>
    </row>
    <row r="80" spans="1:112" ht="15" customHeight="1">
      <c r="A80" s="133" t="s">
        <v>82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42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36"/>
      <c r="AY80" s="36"/>
      <c r="AZ80" s="36"/>
      <c r="BA80" s="36"/>
      <c r="BB80" s="36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36"/>
      <c r="BZ80" s="36"/>
      <c r="CA80" s="36"/>
      <c r="CB80" s="36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56"/>
      <c r="DC80" s="56"/>
      <c r="DD80" s="56"/>
      <c r="DE80" s="56"/>
      <c r="DF80" s="56"/>
      <c r="DG80" s="56"/>
      <c r="DH80" s="1"/>
    </row>
    <row r="81" spans="1:112" ht="7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86" t="s">
        <v>6</v>
      </c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36"/>
      <c r="AY81" s="36"/>
      <c r="AZ81" s="36"/>
      <c r="BA81" s="36"/>
      <c r="BB81" s="36"/>
      <c r="BC81" s="86" t="s">
        <v>7</v>
      </c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36"/>
      <c r="BZ81" s="36"/>
      <c r="CA81" s="36"/>
      <c r="CB81" s="36"/>
      <c r="CC81" s="96" t="s">
        <v>0</v>
      </c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55"/>
      <c r="DC81" s="55"/>
      <c r="DD81" s="55"/>
      <c r="DE81" s="55"/>
      <c r="DF81" s="55"/>
      <c r="DG81" s="55"/>
      <c r="DH81" s="55"/>
    </row>
    <row r="82" spans="1:112" ht="3" customHeight="1" hidden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1"/>
    </row>
    <row r="83" spans="1:112" ht="12.75" customHeight="1">
      <c r="A83" s="133" t="s">
        <v>8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42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36"/>
      <c r="AY83" s="36"/>
      <c r="AZ83" s="36"/>
      <c r="BA83" s="36"/>
      <c r="BB83" s="36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36"/>
      <c r="BZ83" s="36"/>
      <c r="CA83" s="36"/>
      <c r="CB83" s="36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56"/>
      <c r="DC83" s="56"/>
      <c r="DD83" s="56"/>
      <c r="DE83" s="56"/>
      <c r="DF83" s="56"/>
      <c r="DG83" s="50"/>
      <c r="DH83" s="1"/>
    </row>
    <row r="84" spans="1:112" ht="8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86" t="s">
        <v>6</v>
      </c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36"/>
      <c r="AY84" s="36"/>
      <c r="AZ84" s="36"/>
      <c r="BA84" s="36"/>
      <c r="BB84" s="36"/>
      <c r="BC84" s="86" t="s">
        <v>7</v>
      </c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36"/>
      <c r="BZ84" s="36"/>
      <c r="CA84" s="36"/>
      <c r="CB84" s="36"/>
      <c r="CC84" s="134" t="s">
        <v>0</v>
      </c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76"/>
      <c r="DC84" s="76"/>
      <c r="DD84" s="76"/>
      <c r="DE84" s="76"/>
      <c r="DF84" s="76"/>
      <c r="DG84" s="76"/>
      <c r="DH84" s="76"/>
    </row>
    <row r="85" spans="1:112" ht="3" customHeight="1" hidden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1"/>
    </row>
    <row r="86" spans="1:112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36"/>
      <c r="AY86" s="36"/>
      <c r="AZ86" s="36"/>
      <c r="BA86" s="36"/>
      <c r="BB86" s="36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36"/>
      <c r="BZ86" s="36"/>
      <c r="CA86" s="36"/>
      <c r="CB86" s="36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50"/>
      <c r="DC86" s="50"/>
      <c r="DD86" s="50"/>
      <c r="DE86" s="50"/>
      <c r="DF86" s="50"/>
      <c r="DG86" s="50"/>
      <c r="DH86" s="1"/>
    </row>
    <row r="87" spans="1:112" ht="7.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86" t="s">
        <v>6</v>
      </c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36"/>
      <c r="AY87" s="36"/>
      <c r="AZ87" s="36"/>
      <c r="BA87" s="36"/>
      <c r="BB87" s="36"/>
      <c r="BC87" s="86" t="s">
        <v>7</v>
      </c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36"/>
      <c r="BZ87" s="36"/>
      <c r="CA87" s="36"/>
      <c r="CB87" s="36"/>
      <c r="CC87" s="96" t="s">
        <v>0</v>
      </c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37"/>
      <c r="DC87" s="37"/>
      <c r="DD87" s="37"/>
      <c r="DE87" s="37"/>
      <c r="DF87" s="37"/>
      <c r="DG87" s="37"/>
      <c r="DH87" s="1"/>
    </row>
    <row r="88" spans="1:112" ht="0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36"/>
      <c r="AY88" s="36"/>
      <c r="AZ88" s="36"/>
      <c r="BA88" s="36"/>
      <c r="BB88" s="36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6"/>
      <c r="BZ88" s="36"/>
      <c r="CA88" s="36"/>
      <c r="CB88" s="36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1"/>
    </row>
    <row r="89" spans="1:112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36"/>
      <c r="AY89" s="36"/>
      <c r="AZ89" s="36"/>
      <c r="BA89" s="36"/>
      <c r="BB89" s="36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36"/>
      <c r="BZ89" s="36"/>
      <c r="CA89" s="36"/>
      <c r="CB89" s="36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50"/>
      <c r="DC89" s="50"/>
      <c r="DD89" s="50"/>
      <c r="DE89" s="50"/>
      <c r="DF89" s="50"/>
      <c r="DG89" s="50"/>
      <c r="DH89" s="1"/>
    </row>
    <row r="90" spans="1:112" ht="9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86" t="s">
        <v>6</v>
      </c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36"/>
      <c r="AY90" s="36"/>
      <c r="AZ90" s="36"/>
      <c r="BA90" s="36"/>
      <c r="BB90" s="36"/>
      <c r="BC90" s="86" t="s">
        <v>7</v>
      </c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36"/>
      <c r="BZ90" s="36"/>
      <c r="CA90" s="36"/>
      <c r="CB90" s="36"/>
      <c r="CC90" s="96" t="s">
        <v>0</v>
      </c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37"/>
      <c r="DC90" s="37"/>
      <c r="DD90" s="37"/>
      <c r="DE90" s="37"/>
      <c r="DF90" s="37"/>
      <c r="DG90" s="37"/>
      <c r="DH90" s="1"/>
    </row>
    <row r="91" spans="1:112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36"/>
      <c r="AY91" s="36"/>
      <c r="AZ91" s="36"/>
      <c r="BA91" s="36"/>
      <c r="BB91" s="36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36"/>
      <c r="BZ91" s="36"/>
      <c r="CA91" s="36"/>
      <c r="CB91" s="36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50"/>
      <c r="DC91" s="50"/>
      <c r="DD91" s="50"/>
      <c r="DE91" s="50"/>
      <c r="DF91" s="50"/>
      <c r="DG91" s="50"/>
      <c r="DH91" s="1"/>
    </row>
    <row r="92" spans="1:112" ht="7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86" t="s">
        <v>6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36"/>
      <c r="AY92" s="36"/>
      <c r="AZ92" s="36"/>
      <c r="BA92" s="36"/>
      <c r="BB92" s="36"/>
      <c r="BC92" s="86" t="s">
        <v>7</v>
      </c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36"/>
      <c r="BZ92" s="36"/>
      <c r="CA92" s="36"/>
      <c r="CB92" s="36"/>
      <c r="CC92" s="96" t="s">
        <v>0</v>
      </c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37"/>
      <c r="DC92" s="37"/>
      <c r="DD92" s="37"/>
      <c r="DE92" s="37"/>
      <c r="DF92" s="37"/>
      <c r="DG92" s="37"/>
      <c r="DH92" s="1"/>
    </row>
    <row r="93" spans="1:112" ht="6" customHeight="1" hidden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6"/>
      <c r="AY93" s="36"/>
      <c r="AZ93" s="36"/>
      <c r="BA93" s="36"/>
      <c r="BB93" s="36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6"/>
      <c r="BZ93" s="36"/>
      <c r="CA93" s="36"/>
      <c r="CB93" s="36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1"/>
    </row>
    <row r="94" spans="1:112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36"/>
      <c r="AY94" s="36"/>
      <c r="AZ94" s="36"/>
      <c r="BA94" s="36"/>
      <c r="BB94" s="36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36"/>
      <c r="BZ94" s="36"/>
      <c r="CA94" s="36"/>
      <c r="CB94" s="36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50"/>
      <c r="DC94" s="50"/>
      <c r="DD94" s="50"/>
      <c r="DE94" s="50"/>
      <c r="DF94" s="50"/>
      <c r="DG94" s="50"/>
      <c r="DH94" s="1"/>
    </row>
    <row r="95" spans="1:112" ht="7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86" t="s">
        <v>6</v>
      </c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36"/>
      <c r="AY95" s="36"/>
      <c r="AZ95" s="36"/>
      <c r="BA95" s="36"/>
      <c r="BB95" s="36"/>
      <c r="BC95" s="86" t="s">
        <v>7</v>
      </c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36"/>
      <c r="BZ95" s="36"/>
      <c r="CA95" s="36"/>
      <c r="CB95" s="36"/>
      <c r="CC95" s="96" t="s">
        <v>0</v>
      </c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37"/>
      <c r="DC95" s="37"/>
      <c r="DD95" s="37"/>
      <c r="DE95" s="37"/>
      <c r="DF95" s="37"/>
      <c r="DG95" s="37"/>
      <c r="DH95" s="1"/>
    </row>
    <row r="96" spans="1:112" ht="1.5" customHeight="1" hidden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1"/>
    </row>
    <row r="97" spans="1:112" ht="6" customHeight="1" hidden="1">
      <c r="A97" s="158" t="s">
        <v>28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36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1"/>
    </row>
    <row r="98" spans="1:112" ht="3" customHeight="1" hidden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1"/>
    </row>
    <row r="99" spans="1:112" ht="1.5" customHeight="1" hidden="1">
      <c r="A99" s="146" t="s">
        <v>2</v>
      </c>
      <c r="B99" s="146"/>
      <c r="C99" s="157"/>
      <c r="D99" s="157"/>
      <c r="E99" s="157"/>
      <c r="F99" s="157"/>
      <c r="G99" s="157"/>
      <c r="H99" s="158" t="s">
        <v>2</v>
      </c>
      <c r="I99" s="158"/>
      <c r="J99" s="36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36"/>
      <c r="AC99" s="146">
        <v>20</v>
      </c>
      <c r="AD99" s="146"/>
      <c r="AE99" s="146"/>
      <c r="AF99" s="159"/>
      <c r="AG99" s="159"/>
      <c r="AH99" s="159"/>
      <c r="AI99" s="36"/>
      <c r="AJ99" s="158" t="s">
        <v>3</v>
      </c>
      <c r="AK99" s="158"/>
      <c r="AL99" s="158"/>
      <c r="AM99" s="158"/>
      <c r="AN99" s="158"/>
      <c r="AO99" s="158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1"/>
    </row>
    <row r="100" spans="1:112" ht="6" customHeight="1" hidden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1"/>
    </row>
    <row r="101" spans="1:112" s="53" customFormat="1" ht="11.25" customHeight="1">
      <c r="A101" s="78" t="s">
        <v>83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2"/>
    </row>
    <row r="102" spans="1:112" ht="1.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1"/>
    </row>
    <row r="103" spans="1:112" ht="29.25" customHeight="1">
      <c r="A103" s="129" t="s">
        <v>16</v>
      </c>
      <c r="B103" s="129"/>
      <c r="C103" s="129"/>
      <c r="D103" s="129"/>
      <c r="E103" s="130" t="s">
        <v>31</v>
      </c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2"/>
      <c r="AD103" s="129" t="s">
        <v>30</v>
      </c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 t="s">
        <v>19</v>
      </c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 t="s">
        <v>29</v>
      </c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 t="s">
        <v>20</v>
      </c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 t="s">
        <v>21</v>
      </c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49" t="s">
        <v>32</v>
      </c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</row>
    <row r="104" spans="1:112" ht="9.75" customHeight="1">
      <c r="A104" s="129">
        <v>1</v>
      </c>
      <c r="B104" s="129"/>
      <c r="C104" s="129"/>
      <c r="D104" s="129"/>
      <c r="E104" s="130">
        <v>2</v>
      </c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2"/>
      <c r="AD104" s="129">
        <v>3</v>
      </c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>
        <v>4</v>
      </c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>
        <v>5</v>
      </c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>
        <v>6</v>
      </c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>
        <v>7</v>
      </c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49">
        <v>8</v>
      </c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</row>
    <row r="105" spans="1:112" ht="13.5" customHeight="1">
      <c r="A105" s="120"/>
      <c r="B105" s="121"/>
      <c r="C105" s="121"/>
      <c r="D105" s="122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8"/>
      <c r="AD105" s="126"/>
      <c r="AE105" s="127"/>
      <c r="AF105" s="127"/>
      <c r="AG105" s="127"/>
      <c r="AH105" s="127"/>
      <c r="AI105" s="127"/>
      <c r="AJ105" s="127"/>
      <c r="AK105" s="127"/>
      <c r="AL105" s="127"/>
      <c r="AM105" s="128"/>
      <c r="AN105" s="120"/>
      <c r="AO105" s="121"/>
      <c r="AP105" s="121"/>
      <c r="AQ105" s="121"/>
      <c r="AR105" s="121"/>
      <c r="AS105" s="121"/>
      <c r="AT105" s="121"/>
      <c r="AU105" s="121"/>
      <c r="AV105" s="121"/>
      <c r="AW105" s="122"/>
      <c r="AX105" s="123">
        <v>0</v>
      </c>
      <c r="AY105" s="124"/>
      <c r="AZ105" s="124"/>
      <c r="BA105" s="124"/>
      <c r="BB105" s="124"/>
      <c r="BC105" s="124"/>
      <c r="BD105" s="124"/>
      <c r="BE105" s="124"/>
      <c r="BF105" s="124"/>
      <c r="BG105" s="125"/>
      <c r="BH105" s="123">
        <v>0</v>
      </c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5"/>
      <c r="BT105" s="113">
        <f>ROUND(AX105*BH105,0)</f>
        <v>0</v>
      </c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5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</row>
    <row r="106" spans="1:112" ht="13.5" customHeight="1" hidden="1">
      <c r="A106" s="120"/>
      <c r="B106" s="121"/>
      <c r="C106" s="121"/>
      <c r="D106" s="122"/>
      <c r="E106" s="126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8"/>
      <c r="AD106" s="126"/>
      <c r="AE106" s="127"/>
      <c r="AF106" s="127"/>
      <c r="AG106" s="127"/>
      <c r="AH106" s="127"/>
      <c r="AI106" s="127"/>
      <c r="AJ106" s="127"/>
      <c r="AK106" s="127"/>
      <c r="AL106" s="127"/>
      <c r="AM106" s="128"/>
      <c r="AN106" s="120"/>
      <c r="AO106" s="121"/>
      <c r="AP106" s="121"/>
      <c r="AQ106" s="121"/>
      <c r="AR106" s="121"/>
      <c r="AS106" s="121"/>
      <c r="AT106" s="121"/>
      <c r="AU106" s="121"/>
      <c r="AV106" s="121"/>
      <c r="AW106" s="122"/>
      <c r="AX106" s="123">
        <v>0</v>
      </c>
      <c r="AY106" s="124"/>
      <c r="AZ106" s="124"/>
      <c r="BA106" s="124"/>
      <c r="BB106" s="124"/>
      <c r="BC106" s="124"/>
      <c r="BD106" s="124"/>
      <c r="BE106" s="124"/>
      <c r="BF106" s="124"/>
      <c r="BG106" s="125"/>
      <c r="BH106" s="123">
        <v>0</v>
      </c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5"/>
      <c r="BT106" s="113">
        <f aca="true" t="shared" si="1" ref="BT106:BT130">ROUND(AX106*BH106,0)</f>
        <v>0</v>
      </c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5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</row>
    <row r="107" spans="1:112" ht="13.5" customHeight="1" hidden="1">
      <c r="A107" s="120"/>
      <c r="B107" s="121"/>
      <c r="C107" s="121"/>
      <c r="D107" s="122"/>
      <c r="E107" s="126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8"/>
      <c r="AD107" s="126"/>
      <c r="AE107" s="127"/>
      <c r="AF107" s="127"/>
      <c r="AG107" s="127"/>
      <c r="AH107" s="127"/>
      <c r="AI107" s="127"/>
      <c r="AJ107" s="127"/>
      <c r="AK107" s="127"/>
      <c r="AL107" s="127"/>
      <c r="AM107" s="128"/>
      <c r="AN107" s="120"/>
      <c r="AO107" s="121"/>
      <c r="AP107" s="121"/>
      <c r="AQ107" s="121"/>
      <c r="AR107" s="121"/>
      <c r="AS107" s="121"/>
      <c r="AT107" s="121"/>
      <c r="AU107" s="121"/>
      <c r="AV107" s="121"/>
      <c r="AW107" s="122"/>
      <c r="AX107" s="123">
        <v>0</v>
      </c>
      <c r="AY107" s="124"/>
      <c r="AZ107" s="124"/>
      <c r="BA107" s="124"/>
      <c r="BB107" s="124"/>
      <c r="BC107" s="124"/>
      <c r="BD107" s="124"/>
      <c r="BE107" s="124"/>
      <c r="BF107" s="124"/>
      <c r="BG107" s="125"/>
      <c r="BH107" s="123">
        <v>0</v>
      </c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5"/>
      <c r="BT107" s="113">
        <f t="shared" si="1"/>
        <v>0</v>
      </c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5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</row>
    <row r="108" spans="1:112" ht="15" customHeight="1" hidden="1">
      <c r="A108" s="107"/>
      <c r="B108" s="108"/>
      <c r="C108" s="108"/>
      <c r="D108" s="109"/>
      <c r="E108" s="104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6"/>
      <c r="AD108" s="104"/>
      <c r="AE108" s="105"/>
      <c r="AF108" s="105"/>
      <c r="AG108" s="105"/>
      <c r="AH108" s="105"/>
      <c r="AI108" s="105"/>
      <c r="AJ108" s="105"/>
      <c r="AK108" s="105"/>
      <c r="AL108" s="105"/>
      <c r="AM108" s="106"/>
      <c r="AN108" s="107"/>
      <c r="AO108" s="108"/>
      <c r="AP108" s="108"/>
      <c r="AQ108" s="108"/>
      <c r="AR108" s="108"/>
      <c r="AS108" s="108"/>
      <c r="AT108" s="108"/>
      <c r="AU108" s="108"/>
      <c r="AV108" s="108"/>
      <c r="AW108" s="109"/>
      <c r="AX108" s="101">
        <v>0</v>
      </c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101">
        <v>0</v>
      </c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3"/>
      <c r="BT108" s="110">
        <f t="shared" si="1"/>
        <v>0</v>
      </c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2"/>
      <c r="CG108" s="116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8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1"/>
    </row>
    <row r="109" spans="1:112" ht="15" customHeight="1" hidden="1">
      <c r="A109" s="107"/>
      <c r="B109" s="108"/>
      <c r="C109" s="108"/>
      <c r="D109" s="109"/>
      <c r="E109" s="104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6"/>
      <c r="AD109" s="104"/>
      <c r="AE109" s="105"/>
      <c r="AF109" s="105"/>
      <c r="AG109" s="105"/>
      <c r="AH109" s="105"/>
      <c r="AI109" s="105"/>
      <c r="AJ109" s="105"/>
      <c r="AK109" s="105"/>
      <c r="AL109" s="105"/>
      <c r="AM109" s="106"/>
      <c r="AN109" s="107"/>
      <c r="AO109" s="108"/>
      <c r="AP109" s="108"/>
      <c r="AQ109" s="108"/>
      <c r="AR109" s="108"/>
      <c r="AS109" s="108"/>
      <c r="AT109" s="108"/>
      <c r="AU109" s="108"/>
      <c r="AV109" s="108"/>
      <c r="AW109" s="109"/>
      <c r="AX109" s="101">
        <v>0</v>
      </c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101">
        <v>0</v>
      </c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3"/>
      <c r="BT109" s="110">
        <f t="shared" si="1"/>
        <v>0</v>
      </c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2"/>
      <c r="CG109" s="104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6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1"/>
    </row>
    <row r="110" spans="1:112" ht="15" customHeight="1" hidden="1">
      <c r="A110" s="107"/>
      <c r="B110" s="108"/>
      <c r="C110" s="108"/>
      <c r="D110" s="109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6"/>
      <c r="AD110" s="104"/>
      <c r="AE110" s="105"/>
      <c r="AF110" s="105"/>
      <c r="AG110" s="105"/>
      <c r="AH110" s="105"/>
      <c r="AI110" s="105"/>
      <c r="AJ110" s="105"/>
      <c r="AK110" s="105"/>
      <c r="AL110" s="105"/>
      <c r="AM110" s="106"/>
      <c r="AN110" s="107"/>
      <c r="AO110" s="108"/>
      <c r="AP110" s="108"/>
      <c r="AQ110" s="108"/>
      <c r="AR110" s="108"/>
      <c r="AS110" s="108"/>
      <c r="AT110" s="108"/>
      <c r="AU110" s="108"/>
      <c r="AV110" s="108"/>
      <c r="AW110" s="109"/>
      <c r="AX110" s="101">
        <v>0</v>
      </c>
      <c r="AY110" s="102"/>
      <c r="AZ110" s="102"/>
      <c r="BA110" s="102"/>
      <c r="BB110" s="102"/>
      <c r="BC110" s="102"/>
      <c r="BD110" s="102"/>
      <c r="BE110" s="102"/>
      <c r="BF110" s="102"/>
      <c r="BG110" s="103"/>
      <c r="BH110" s="101">
        <v>0</v>
      </c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3"/>
      <c r="BT110" s="110">
        <f t="shared" si="1"/>
        <v>0</v>
      </c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2"/>
      <c r="CG110" s="104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6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1"/>
    </row>
    <row r="111" spans="1:112" ht="15" customHeight="1" hidden="1">
      <c r="A111" s="107"/>
      <c r="B111" s="108"/>
      <c r="C111" s="108"/>
      <c r="D111" s="109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6"/>
      <c r="AD111" s="104"/>
      <c r="AE111" s="105"/>
      <c r="AF111" s="105"/>
      <c r="AG111" s="105"/>
      <c r="AH111" s="105"/>
      <c r="AI111" s="105"/>
      <c r="AJ111" s="105"/>
      <c r="AK111" s="105"/>
      <c r="AL111" s="105"/>
      <c r="AM111" s="106"/>
      <c r="AN111" s="107"/>
      <c r="AO111" s="108"/>
      <c r="AP111" s="108"/>
      <c r="AQ111" s="108"/>
      <c r="AR111" s="108"/>
      <c r="AS111" s="108"/>
      <c r="AT111" s="108"/>
      <c r="AU111" s="108"/>
      <c r="AV111" s="108"/>
      <c r="AW111" s="109"/>
      <c r="AX111" s="101">
        <v>0</v>
      </c>
      <c r="AY111" s="102"/>
      <c r="AZ111" s="102"/>
      <c r="BA111" s="102"/>
      <c r="BB111" s="102"/>
      <c r="BC111" s="102"/>
      <c r="BD111" s="102"/>
      <c r="BE111" s="102"/>
      <c r="BF111" s="102"/>
      <c r="BG111" s="103"/>
      <c r="BH111" s="101">
        <v>0</v>
      </c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3"/>
      <c r="BT111" s="110">
        <f t="shared" si="1"/>
        <v>0</v>
      </c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2"/>
      <c r="CG111" s="104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6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1"/>
    </row>
    <row r="112" spans="1:112" ht="15" customHeight="1" hidden="1">
      <c r="A112" s="107"/>
      <c r="B112" s="108"/>
      <c r="C112" s="108"/>
      <c r="D112" s="109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6"/>
      <c r="AD112" s="104"/>
      <c r="AE112" s="105"/>
      <c r="AF112" s="105"/>
      <c r="AG112" s="105"/>
      <c r="AH112" s="105"/>
      <c r="AI112" s="105"/>
      <c r="AJ112" s="105"/>
      <c r="AK112" s="105"/>
      <c r="AL112" s="105"/>
      <c r="AM112" s="106"/>
      <c r="AN112" s="107"/>
      <c r="AO112" s="108"/>
      <c r="AP112" s="108"/>
      <c r="AQ112" s="108"/>
      <c r="AR112" s="108"/>
      <c r="AS112" s="108"/>
      <c r="AT112" s="108"/>
      <c r="AU112" s="108"/>
      <c r="AV112" s="108"/>
      <c r="AW112" s="109"/>
      <c r="AX112" s="101">
        <v>0</v>
      </c>
      <c r="AY112" s="102"/>
      <c r="AZ112" s="102"/>
      <c r="BA112" s="102"/>
      <c r="BB112" s="102"/>
      <c r="BC112" s="102"/>
      <c r="BD112" s="102"/>
      <c r="BE112" s="102"/>
      <c r="BF112" s="102"/>
      <c r="BG112" s="103"/>
      <c r="BH112" s="101">
        <v>0</v>
      </c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3"/>
      <c r="BT112" s="110">
        <f t="shared" si="1"/>
        <v>0</v>
      </c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2"/>
      <c r="CG112" s="104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6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1"/>
    </row>
    <row r="113" spans="1:112" ht="1.5" customHeight="1" hidden="1">
      <c r="A113" s="107"/>
      <c r="B113" s="108"/>
      <c r="C113" s="108"/>
      <c r="D113" s="109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6"/>
      <c r="AD113" s="104"/>
      <c r="AE113" s="105"/>
      <c r="AF113" s="105"/>
      <c r="AG113" s="105"/>
      <c r="AH113" s="105"/>
      <c r="AI113" s="105"/>
      <c r="AJ113" s="105"/>
      <c r="AK113" s="105"/>
      <c r="AL113" s="105"/>
      <c r="AM113" s="106"/>
      <c r="AN113" s="107"/>
      <c r="AO113" s="108"/>
      <c r="AP113" s="108"/>
      <c r="AQ113" s="108"/>
      <c r="AR113" s="108"/>
      <c r="AS113" s="108"/>
      <c r="AT113" s="108"/>
      <c r="AU113" s="108"/>
      <c r="AV113" s="108"/>
      <c r="AW113" s="109"/>
      <c r="AX113" s="101">
        <v>0</v>
      </c>
      <c r="AY113" s="102"/>
      <c r="AZ113" s="102"/>
      <c r="BA113" s="102"/>
      <c r="BB113" s="102"/>
      <c r="BC113" s="102"/>
      <c r="BD113" s="102"/>
      <c r="BE113" s="102"/>
      <c r="BF113" s="102"/>
      <c r="BG113" s="103"/>
      <c r="BH113" s="101">
        <v>0</v>
      </c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3"/>
      <c r="BT113" s="110">
        <f t="shared" si="1"/>
        <v>0</v>
      </c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2"/>
      <c r="CG113" s="104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6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1"/>
    </row>
    <row r="114" spans="1:112" ht="15" customHeight="1" hidden="1">
      <c r="A114" s="107"/>
      <c r="B114" s="108"/>
      <c r="C114" s="108"/>
      <c r="D114" s="109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6"/>
      <c r="AD114" s="104"/>
      <c r="AE114" s="105"/>
      <c r="AF114" s="105"/>
      <c r="AG114" s="105"/>
      <c r="AH114" s="105"/>
      <c r="AI114" s="105"/>
      <c r="AJ114" s="105"/>
      <c r="AK114" s="105"/>
      <c r="AL114" s="105"/>
      <c r="AM114" s="106"/>
      <c r="AN114" s="107"/>
      <c r="AO114" s="108"/>
      <c r="AP114" s="108"/>
      <c r="AQ114" s="108"/>
      <c r="AR114" s="108"/>
      <c r="AS114" s="108"/>
      <c r="AT114" s="108"/>
      <c r="AU114" s="108"/>
      <c r="AV114" s="108"/>
      <c r="AW114" s="109"/>
      <c r="AX114" s="101">
        <v>0</v>
      </c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101">
        <v>0</v>
      </c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3"/>
      <c r="BT114" s="110">
        <f t="shared" si="1"/>
        <v>0</v>
      </c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2"/>
      <c r="CG114" s="104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6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1"/>
    </row>
    <row r="115" spans="1:112" ht="15" customHeight="1" hidden="1">
      <c r="A115" s="107"/>
      <c r="B115" s="108"/>
      <c r="C115" s="108"/>
      <c r="D115" s="109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6"/>
      <c r="AD115" s="104"/>
      <c r="AE115" s="105"/>
      <c r="AF115" s="105"/>
      <c r="AG115" s="105"/>
      <c r="AH115" s="105"/>
      <c r="AI115" s="105"/>
      <c r="AJ115" s="105"/>
      <c r="AK115" s="105"/>
      <c r="AL115" s="105"/>
      <c r="AM115" s="106"/>
      <c r="AN115" s="107"/>
      <c r="AO115" s="108"/>
      <c r="AP115" s="108"/>
      <c r="AQ115" s="108"/>
      <c r="AR115" s="108"/>
      <c r="AS115" s="108"/>
      <c r="AT115" s="108"/>
      <c r="AU115" s="108"/>
      <c r="AV115" s="108"/>
      <c r="AW115" s="109"/>
      <c r="AX115" s="101">
        <v>0</v>
      </c>
      <c r="AY115" s="102"/>
      <c r="AZ115" s="102"/>
      <c r="BA115" s="102"/>
      <c r="BB115" s="102"/>
      <c r="BC115" s="102"/>
      <c r="BD115" s="102"/>
      <c r="BE115" s="102"/>
      <c r="BF115" s="102"/>
      <c r="BG115" s="103"/>
      <c r="BH115" s="101">
        <v>0</v>
      </c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3"/>
      <c r="BT115" s="110">
        <f t="shared" si="1"/>
        <v>0</v>
      </c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2"/>
      <c r="CG115" s="104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6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1"/>
    </row>
    <row r="116" spans="1:112" ht="15" customHeight="1" hidden="1">
      <c r="A116" s="107"/>
      <c r="B116" s="108"/>
      <c r="C116" s="108"/>
      <c r="D116" s="109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6"/>
      <c r="AD116" s="104"/>
      <c r="AE116" s="105"/>
      <c r="AF116" s="105"/>
      <c r="AG116" s="105"/>
      <c r="AH116" s="105"/>
      <c r="AI116" s="105"/>
      <c r="AJ116" s="105"/>
      <c r="AK116" s="105"/>
      <c r="AL116" s="105"/>
      <c r="AM116" s="106"/>
      <c r="AN116" s="107"/>
      <c r="AO116" s="108"/>
      <c r="AP116" s="108"/>
      <c r="AQ116" s="108"/>
      <c r="AR116" s="108"/>
      <c r="AS116" s="108"/>
      <c r="AT116" s="108"/>
      <c r="AU116" s="108"/>
      <c r="AV116" s="108"/>
      <c r="AW116" s="109"/>
      <c r="AX116" s="101">
        <v>0</v>
      </c>
      <c r="AY116" s="102"/>
      <c r="AZ116" s="102"/>
      <c r="BA116" s="102"/>
      <c r="BB116" s="102"/>
      <c r="BC116" s="102"/>
      <c r="BD116" s="102"/>
      <c r="BE116" s="102"/>
      <c r="BF116" s="102"/>
      <c r="BG116" s="103"/>
      <c r="BH116" s="101">
        <v>0</v>
      </c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3"/>
      <c r="BT116" s="110">
        <f t="shared" si="1"/>
        <v>0</v>
      </c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2"/>
      <c r="CG116" s="104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6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1"/>
    </row>
    <row r="117" spans="1:112" ht="15" customHeight="1" hidden="1">
      <c r="A117" s="107"/>
      <c r="B117" s="108"/>
      <c r="C117" s="108"/>
      <c r="D117" s="109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6"/>
      <c r="AD117" s="104"/>
      <c r="AE117" s="105"/>
      <c r="AF117" s="105"/>
      <c r="AG117" s="105"/>
      <c r="AH117" s="105"/>
      <c r="AI117" s="105"/>
      <c r="AJ117" s="105"/>
      <c r="AK117" s="105"/>
      <c r="AL117" s="105"/>
      <c r="AM117" s="106"/>
      <c r="AN117" s="107"/>
      <c r="AO117" s="108"/>
      <c r="AP117" s="108"/>
      <c r="AQ117" s="108"/>
      <c r="AR117" s="108"/>
      <c r="AS117" s="108"/>
      <c r="AT117" s="108"/>
      <c r="AU117" s="108"/>
      <c r="AV117" s="108"/>
      <c r="AW117" s="109"/>
      <c r="AX117" s="101">
        <v>0</v>
      </c>
      <c r="AY117" s="102"/>
      <c r="AZ117" s="102"/>
      <c r="BA117" s="102"/>
      <c r="BB117" s="102"/>
      <c r="BC117" s="102"/>
      <c r="BD117" s="102"/>
      <c r="BE117" s="102"/>
      <c r="BF117" s="102"/>
      <c r="BG117" s="103"/>
      <c r="BH117" s="101">
        <v>0</v>
      </c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3"/>
      <c r="BT117" s="110">
        <f t="shared" si="1"/>
        <v>0</v>
      </c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2"/>
      <c r="CG117" s="104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6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1"/>
    </row>
    <row r="118" spans="1:112" ht="15" customHeight="1" hidden="1">
      <c r="A118" s="107"/>
      <c r="B118" s="108"/>
      <c r="C118" s="108"/>
      <c r="D118" s="109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6"/>
      <c r="AD118" s="104"/>
      <c r="AE118" s="105"/>
      <c r="AF118" s="105"/>
      <c r="AG118" s="105"/>
      <c r="AH118" s="105"/>
      <c r="AI118" s="105"/>
      <c r="AJ118" s="105"/>
      <c r="AK118" s="105"/>
      <c r="AL118" s="105"/>
      <c r="AM118" s="106"/>
      <c r="AN118" s="107"/>
      <c r="AO118" s="108"/>
      <c r="AP118" s="108"/>
      <c r="AQ118" s="108"/>
      <c r="AR118" s="108"/>
      <c r="AS118" s="108"/>
      <c r="AT118" s="108"/>
      <c r="AU118" s="108"/>
      <c r="AV118" s="108"/>
      <c r="AW118" s="109"/>
      <c r="AX118" s="101">
        <v>0</v>
      </c>
      <c r="AY118" s="102"/>
      <c r="AZ118" s="102"/>
      <c r="BA118" s="102"/>
      <c r="BB118" s="102"/>
      <c r="BC118" s="102"/>
      <c r="BD118" s="102"/>
      <c r="BE118" s="102"/>
      <c r="BF118" s="102"/>
      <c r="BG118" s="103"/>
      <c r="BH118" s="101">
        <v>0</v>
      </c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3"/>
      <c r="BT118" s="110">
        <f t="shared" si="1"/>
        <v>0</v>
      </c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2"/>
      <c r="CG118" s="104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6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1"/>
    </row>
    <row r="119" spans="1:112" ht="15" customHeight="1" hidden="1">
      <c r="A119" s="107"/>
      <c r="B119" s="108"/>
      <c r="C119" s="108"/>
      <c r="D119" s="109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6"/>
      <c r="AD119" s="104"/>
      <c r="AE119" s="105"/>
      <c r="AF119" s="105"/>
      <c r="AG119" s="105"/>
      <c r="AH119" s="105"/>
      <c r="AI119" s="105"/>
      <c r="AJ119" s="105"/>
      <c r="AK119" s="105"/>
      <c r="AL119" s="105"/>
      <c r="AM119" s="106"/>
      <c r="AN119" s="107"/>
      <c r="AO119" s="108"/>
      <c r="AP119" s="108"/>
      <c r="AQ119" s="108"/>
      <c r="AR119" s="108"/>
      <c r="AS119" s="108"/>
      <c r="AT119" s="108"/>
      <c r="AU119" s="108"/>
      <c r="AV119" s="108"/>
      <c r="AW119" s="109"/>
      <c r="AX119" s="101">
        <v>0</v>
      </c>
      <c r="AY119" s="102"/>
      <c r="AZ119" s="102"/>
      <c r="BA119" s="102"/>
      <c r="BB119" s="102"/>
      <c r="BC119" s="102"/>
      <c r="BD119" s="102"/>
      <c r="BE119" s="102"/>
      <c r="BF119" s="102"/>
      <c r="BG119" s="103"/>
      <c r="BH119" s="101">
        <v>0</v>
      </c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3"/>
      <c r="BT119" s="110">
        <f t="shared" si="1"/>
        <v>0</v>
      </c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2"/>
      <c r="CG119" s="104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6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1"/>
    </row>
    <row r="120" spans="1:112" ht="15" customHeight="1" hidden="1">
      <c r="A120" s="107"/>
      <c r="B120" s="108"/>
      <c r="C120" s="108"/>
      <c r="D120" s="109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104"/>
      <c r="AE120" s="105"/>
      <c r="AF120" s="105"/>
      <c r="AG120" s="105"/>
      <c r="AH120" s="105"/>
      <c r="AI120" s="105"/>
      <c r="AJ120" s="105"/>
      <c r="AK120" s="105"/>
      <c r="AL120" s="105"/>
      <c r="AM120" s="106"/>
      <c r="AN120" s="107"/>
      <c r="AO120" s="108"/>
      <c r="AP120" s="108"/>
      <c r="AQ120" s="108"/>
      <c r="AR120" s="108"/>
      <c r="AS120" s="108"/>
      <c r="AT120" s="108"/>
      <c r="AU120" s="108"/>
      <c r="AV120" s="108"/>
      <c r="AW120" s="109"/>
      <c r="AX120" s="101">
        <v>0</v>
      </c>
      <c r="AY120" s="102"/>
      <c r="AZ120" s="102"/>
      <c r="BA120" s="102"/>
      <c r="BB120" s="102"/>
      <c r="BC120" s="102"/>
      <c r="BD120" s="102"/>
      <c r="BE120" s="102"/>
      <c r="BF120" s="102"/>
      <c r="BG120" s="103"/>
      <c r="BH120" s="101">
        <v>0</v>
      </c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3"/>
      <c r="BT120" s="110">
        <f t="shared" si="1"/>
        <v>0</v>
      </c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2"/>
      <c r="CG120" s="104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6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1"/>
    </row>
    <row r="121" spans="1:112" ht="15" customHeight="1" hidden="1">
      <c r="A121" s="107"/>
      <c r="B121" s="108"/>
      <c r="C121" s="108"/>
      <c r="D121" s="109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104"/>
      <c r="AE121" s="105"/>
      <c r="AF121" s="105"/>
      <c r="AG121" s="105"/>
      <c r="AH121" s="105"/>
      <c r="AI121" s="105"/>
      <c r="AJ121" s="105"/>
      <c r="AK121" s="105"/>
      <c r="AL121" s="105"/>
      <c r="AM121" s="106"/>
      <c r="AN121" s="107"/>
      <c r="AO121" s="108"/>
      <c r="AP121" s="108"/>
      <c r="AQ121" s="108"/>
      <c r="AR121" s="108"/>
      <c r="AS121" s="108"/>
      <c r="AT121" s="108"/>
      <c r="AU121" s="108"/>
      <c r="AV121" s="108"/>
      <c r="AW121" s="109"/>
      <c r="AX121" s="101">
        <v>0</v>
      </c>
      <c r="AY121" s="102"/>
      <c r="AZ121" s="102"/>
      <c r="BA121" s="102"/>
      <c r="BB121" s="102"/>
      <c r="BC121" s="102"/>
      <c r="BD121" s="102"/>
      <c r="BE121" s="102"/>
      <c r="BF121" s="102"/>
      <c r="BG121" s="103"/>
      <c r="BH121" s="101">
        <v>0</v>
      </c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3"/>
      <c r="BT121" s="110">
        <f t="shared" si="1"/>
        <v>0</v>
      </c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2"/>
      <c r="CG121" s="104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6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1"/>
    </row>
    <row r="122" spans="1:112" ht="15" customHeight="1" hidden="1">
      <c r="A122" s="107"/>
      <c r="B122" s="108"/>
      <c r="C122" s="108"/>
      <c r="D122" s="109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104"/>
      <c r="AE122" s="105"/>
      <c r="AF122" s="105"/>
      <c r="AG122" s="105"/>
      <c r="AH122" s="105"/>
      <c r="AI122" s="105"/>
      <c r="AJ122" s="105"/>
      <c r="AK122" s="105"/>
      <c r="AL122" s="105"/>
      <c r="AM122" s="106"/>
      <c r="AN122" s="107"/>
      <c r="AO122" s="108"/>
      <c r="AP122" s="108"/>
      <c r="AQ122" s="108"/>
      <c r="AR122" s="108"/>
      <c r="AS122" s="108"/>
      <c r="AT122" s="108"/>
      <c r="AU122" s="108"/>
      <c r="AV122" s="108"/>
      <c r="AW122" s="109"/>
      <c r="AX122" s="101">
        <v>0</v>
      </c>
      <c r="AY122" s="102"/>
      <c r="AZ122" s="102"/>
      <c r="BA122" s="102"/>
      <c r="BB122" s="102"/>
      <c r="BC122" s="102"/>
      <c r="BD122" s="102"/>
      <c r="BE122" s="102"/>
      <c r="BF122" s="102"/>
      <c r="BG122" s="103"/>
      <c r="BH122" s="101">
        <v>0</v>
      </c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3"/>
      <c r="BT122" s="110">
        <f t="shared" si="1"/>
        <v>0</v>
      </c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2"/>
      <c r="CG122" s="104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6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1"/>
    </row>
    <row r="123" spans="1:112" ht="15" customHeight="1" hidden="1">
      <c r="A123" s="107"/>
      <c r="B123" s="108"/>
      <c r="C123" s="108"/>
      <c r="D123" s="109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6"/>
      <c r="AD123" s="104"/>
      <c r="AE123" s="105"/>
      <c r="AF123" s="105"/>
      <c r="AG123" s="105"/>
      <c r="AH123" s="105"/>
      <c r="AI123" s="105"/>
      <c r="AJ123" s="105"/>
      <c r="AK123" s="105"/>
      <c r="AL123" s="105"/>
      <c r="AM123" s="106"/>
      <c r="AN123" s="107"/>
      <c r="AO123" s="108"/>
      <c r="AP123" s="108"/>
      <c r="AQ123" s="108"/>
      <c r="AR123" s="108"/>
      <c r="AS123" s="108"/>
      <c r="AT123" s="108"/>
      <c r="AU123" s="108"/>
      <c r="AV123" s="108"/>
      <c r="AW123" s="109"/>
      <c r="AX123" s="101">
        <v>0</v>
      </c>
      <c r="AY123" s="102"/>
      <c r="AZ123" s="102"/>
      <c r="BA123" s="102"/>
      <c r="BB123" s="102"/>
      <c r="BC123" s="102"/>
      <c r="BD123" s="102"/>
      <c r="BE123" s="102"/>
      <c r="BF123" s="102"/>
      <c r="BG123" s="103"/>
      <c r="BH123" s="101">
        <v>0</v>
      </c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3"/>
      <c r="BT123" s="110">
        <f t="shared" si="1"/>
        <v>0</v>
      </c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2"/>
      <c r="CG123" s="104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6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1"/>
    </row>
    <row r="124" spans="1:112" ht="15" customHeight="1" hidden="1">
      <c r="A124" s="107"/>
      <c r="B124" s="108"/>
      <c r="C124" s="108"/>
      <c r="D124" s="109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6"/>
      <c r="AD124" s="104"/>
      <c r="AE124" s="105"/>
      <c r="AF124" s="105"/>
      <c r="AG124" s="105"/>
      <c r="AH124" s="105"/>
      <c r="AI124" s="105"/>
      <c r="AJ124" s="105"/>
      <c r="AK124" s="105"/>
      <c r="AL124" s="105"/>
      <c r="AM124" s="106"/>
      <c r="AN124" s="107"/>
      <c r="AO124" s="108"/>
      <c r="AP124" s="108"/>
      <c r="AQ124" s="108"/>
      <c r="AR124" s="108"/>
      <c r="AS124" s="108"/>
      <c r="AT124" s="108"/>
      <c r="AU124" s="108"/>
      <c r="AV124" s="108"/>
      <c r="AW124" s="109"/>
      <c r="AX124" s="101">
        <v>0</v>
      </c>
      <c r="AY124" s="102"/>
      <c r="AZ124" s="102"/>
      <c r="BA124" s="102"/>
      <c r="BB124" s="102"/>
      <c r="BC124" s="102"/>
      <c r="BD124" s="102"/>
      <c r="BE124" s="102"/>
      <c r="BF124" s="102"/>
      <c r="BG124" s="103"/>
      <c r="BH124" s="101">
        <v>0</v>
      </c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3"/>
      <c r="BT124" s="110">
        <f t="shared" si="1"/>
        <v>0</v>
      </c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2"/>
      <c r="CG124" s="104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6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1"/>
    </row>
    <row r="125" spans="1:112" ht="15" customHeight="1" hidden="1">
      <c r="A125" s="107"/>
      <c r="B125" s="108"/>
      <c r="C125" s="108"/>
      <c r="D125" s="109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6"/>
      <c r="AD125" s="104"/>
      <c r="AE125" s="105"/>
      <c r="AF125" s="105"/>
      <c r="AG125" s="105"/>
      <c r="AH125" s="105"/>
      <c r="AI125" s="105"/>
      <c r="AJ125" s="105"/>
      <c r="AK125" s="105"/>
      <c r="AL125" s="105"/>
      <c r="AM125" s="106"/>
      <c r="AN125" s="107"/>
      <c r="AO125" s="108"/>
      <c r="AP125" s="108"/>
      <c r="AQ125" s="108"/>
      <c r="AR125" s="108"/>
      <c r="AS125" s="108"/>
      <c r="AT125" s="108"/>
      <c r="AU125" s="108"/>
      <c r="AV125" s="108"/>
      <c r="AW125" s="109"/>
      <c r="AX125" s="101">
        <v>0</v>
      </c>
      <c r="AY125" s="102"/>
      <c r="AZ125" s="102"/>
      <c r="BA125" s="102"/>
      <c r="BB125" s="102"/>
      <c r="BC125" s="102"/>
      <c r="BD125" s="102"/>
      <c r="BE125" s="102"/>
      <c r="BF125" s="102"/>
      <c r="BG125" s="103"/>
      <c r="BH125" s="101">
        <v>0</v>
      </c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3"/>
      <c r="BT125" s="110">
        <f t="shared" si="1"/>
        <v>0</v>
      </c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2"/>
      <c r="CG125" s="104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6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1"/>
    </row>
    <row r="126" spans="1:112" ht="15" customHeight="1" hidden="1">
      <c r="A126" s="107"/>
      <c r="B126" s="108"/>
      <c r="C126" s="108"/>
      <c r="D126" s="109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6"/>
      <c r="AD126" s="104"/>
      <c r="AE126" s="105"/>
      <c r="AF126" s="105"/>
      <c r="AG126" s="105"/>
      <c r="AH126" s="105"/>
      <c r="AI126" s="105"/>
      <c r="AJ126" s="105"/>
      <c r="AK126" s="105"/>
      <c r="AL126" s="105"/>
      <c r="AM126" s="106"/>
      <c r="AN126" s="107"/>
      <c r="AO126" s="108"/>
      <c r="AP126" s="108"/>
      <c r="AQ126" s="108"/>
      <c r="AR126" s="108"/>
      <c r="AS126" s="108"/>
      <c r="AT126" s="108"/>
      <c r="AU126" s="108"/>
      <c r="AV126" s="108"/>
      <c r="AW126" s="109"/>
      <c r="AX126" s="101">
        <v>0</v>
      </c>
      <c r="AY126" s="102"/>
      <c r="AZ126" s="102"/>
      <c r="BA126" s="102"/>
      <c r="BB126" s="102"/>
      <c r="BC126" s="102"/>
      <c r="BD126" s="102"/>
      <c r="BE126" s="102"/>
      <c r="BF126" s="102"/>
      <c r="BG126" s="103"/>
      <c r="BH126" s="101">
        <v>0</v>
      </c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3"/>
      <c r="BT126" s="110">
        <f t="shared" si="1"/>
        <v>0</v>
      </c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2"/>
      <c r="CG126" s="104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6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1"/>
    </row>
    <row r="127" spans="1:112" ht="15" customHeight="1" hidden="1">
      <c r="A127" s="107"/>
      <c r="B127" s="108"/>
      <c r="C127" s="108"/>
      <c r="D127" s="109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6"/>
      <c r="AD127" s="104"/>
      <c r="AE127" s="105"/>
      <c r="AF127" s="105"/>
      <c r="AG127" s="105"/>
      <c r="AH127" s="105"/>
      <c r="AI127" s="105"/>
      <c r="AJ127" s="105"/>
      <c r="AK127" s="105"/>
      <c r="AL127" s="105"/>
      <c r="AM127" s="106"/>
      <c r="AN127" s="107"/>
      <c r="AO127" s="108"/>
      <c r="AP127" s="108"/>
      <c r="AQ127" s="108"/>
      <c r="AR127" s="108"/>
      <c r="AS127" s="108"/>
      <c r="AT127" s="108"/>
      <c r="AU127" s="108"/>
      <c r="AV127" s="108"/>
      <c r="AW127" s="109"/>
      <c r="AX127" s="101">
        <v>0</v>
      </c>
      <c r="AY127" s="102"/>
      <c r="AZ127" s="102"/>
      <c r="BA127" s="102"/>
      <c r="BB127" s="102"/>
      <c r="BC127" s="102"/>
      <c r="BD127" s="102"/>
      <c r="BE127" s="102"/>
      <c r="BF127" s="102"/>
      <c r="BG127" s="103"/>
      <c r="BH127" s="101">
        <v>0</v>
      </c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3"/>
      <c r="BT127" s="110">
        <f t="shared" si="1"/>
        <v>0</v>
      </c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2"/>
      <c r="CG127" s="104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6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1"/>
    </row>
    <row r="128" spans="1:112" ht="15" customHeight="1" hidden="1">
      <c r="A128" s="107"/>
      <c r="B128" s="108"/>
      <c r="C128" s="108"/>
      <c r="D128" s="109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6"/>
      <c r="AD128" s="104"/>
      <c r="AE128" s="105"/>
      <c r="AF128" s="105"/>
      <c r="AG128" s="105"/>
      <c r="AH128" s="105"/>
      <c r="AI128" s="105"/>
      <c r="AJ128" s="105"/>
      <c r="AK128" s="105"/>
      <c r="AL128" s="105"/>
      <c r="AM128" s="106"/>
      <c r="AN128" s="107"/>
      <c r="AO128" s="108"/>
      <c r="AP128" s="108"/>
      <c r="AQ128" s="108"/>
      <c r="AR128" s="108"/>
      <c r="AS128" s="108"/>
      <c r="AT128" s="108"/>
      <c r="AU128" s="108"/>
      <c r="AV128" s="108"/>
      <c r="AW128" s="109"/>
      <c r="AX128" s="101">
        <v>0</v>
      </c>
      <c r="AY128" s="102"/>
      <c r="AZ128" s="102"/>
      <c r="BA128" s="102"/>
      <c r="BB128" s="102"/>
      <c r="BC128" s="102"/>
      <c r="BD128" s="102"/>
      <c r="BE128" s="102"/>
      <c r="BF128" s="102"/>
      <c r="BG128" s="103"/>
      <c r="BH128" s="101">
        <v>0</v>
      </c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3"/>
      <c r="BT128" s="110">
        <f t="shared" si="1"/>
        <v>0</v>
      </c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2"/>
      <c r="CG128" s="104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6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1"/>
    </row>
    <row r="129" spans="1:112" ht="15" customHeight="1" hidden="1">
      <c r="A129" s="107"/>
      <c r="B129" s="108"/>
      <c r="C129" s="108"/>
      <c r="D129" s="109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6"/>
      <c r="AD129" s="104"/>
      <c r="AE129" s="105"/>
      <c r="AF129" s="105"/>
      <c r="AG129" s="105"/>
      <c r="AH129" s="105"/>
      <c r="AI129" s="105"/>
      <c r="AJ129" s="105"/>
      <c r="AK129" s="105"/>
      <c r="AL129" s="105"/>
      <c r="AM129" s="106"/>
      <c r="AN129" s="107"/>
      <c r="AO129" s="108"/>
      <c r="AP129" s="108"/>
      <c r="AQ129" s="108"/>
      <c r="AR129" s="108"/>
      <c r="AS129" s="108"/>
      <c r="AT129" s="108"/>
      <c r="AU129" s="108"/>
      <c r="AV129" s="108"/>
      <c r="AW129" s="109"/>
      <c r="AX129" s="101">
        <v>0</v>
      </c>
      <c r="AY129" s="102"/>
      <c r="AZ129" s="102"/>
      <c r="BA129" s="102"/>
      <c r="BB129" s="102"/>
      <c r="BC129" s="102"/>
      <c r="BD129" s="102"/>
      <c r="BE129" s="102"/>
      <c r="BF129" s="102"/>
      <c r="BG129" s="103"/>
      <c r="BH129" s="101">
        <v>0</v>
      </c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3"/>
      <c r="BT129" s="110">
        <f t="shared" si="1"/>
        <v>0</v>
      </c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2"/>
      <c r="CG129" s="104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6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1"/>
    </row>
    <row r="130" spans="1:112" ht="15" customHeight="1" hidden="1">
      <c r="A130" s="107"/>
      <c r="B130" s="108"/>
      <c r="C130" s="108"/>
      <c r="D130" s="109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6"/>
      <c r="AD130" s="104"/>
      <c r="AE130" s="105"/>
      <c r="AF130" s="105"/>
      <c r="AG130" s="105"/>
      <c r="AH130" s="105"/>
      <c r="AI130" s="105"/>
      <c r="AJ130" s="105"/>
      <c r="AK130" s="105"/>
      <c r="AL130" s="105"/>
      <c r="AM130" s="106"/>
      <c r="AN130" s="107"/>
      <c r="AO130" s="108"/>
      <c r="AP130" s="108"/>
      <c r="AQ130" s="108"/>
      <c r="AR130" s="108"/>
      <c r="AS130" s="108"/>
      <c r="AT130" s="108"/>
      <c r="AU130" s="108"/>
      <c r="AV130" s="108"/>
      <c r="AW130" s="109"/>
      <c r="AX130" s="101">
        <v>0</v>
      </c>
      <c r="AY130" s="102"/>
      <c r="AZ130" s="102"/>
      <c r="BA130" s="102"/>
      <c r="BB130" s="102"/>
      <c r="BC130" s="102"/>
      <c r="BD130" s="102"/>
      <c r="BE130" s="102"/>
      <c r="BF130" s="102"/>
      <c r="BG130" s="103"/>
      <c r="BH130" s="101">
        <v>0</v>
      </c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3"/>
      <c r="BT130" s="110">
        <f t="shared" si="1"/>
        <v>0</v>
      </c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2"/>
      <c r="CG130" s="104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6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1"/>
    </row>
    <row r="131" spans="1:112" ht="11.25" customHeight="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</sheetData>
  <sheetProtection formatCells="0" formatColumns="0" formatRows="0" insertColumns="0" insertRows="0" insertHyperlinks="0" deleteColumns="0" deleteRows="0" sort="0" autoFilter="0" pivotTables="0"/>
  <mergeCells count="511">
    <mergeCell ref="DM48:EZ51"/>
    <mergeCell ref="CG104:DH104"/>
    <mergeCell ref="CG105:DH105"/>
    <mergeCell ref="A46:DH46"/>
    <mergeCell ref="A80:S80"/>
    <mergeCell ref="BC80:BX80"/>
    <mergeCell ref="E48:AC48"/>
    <mergeCell ref="A49:D49"/>
    <mergeCell ref="E49:AC49"/>
    <mergeCell ref="BT105:CF105"/>
    <mergeCell ref="CG106:DH106"/>
    <mergeCell ref="CJ50:DH50"/>
    <mergeCell ref="BW63:CI63"/>
    <mergeCell ref="CJ63:DH63"/>
    <mergeCell ref="BW68:CI68"/>
    <mergeCell ref="BW67:CI67"/>
    <mergeCell ref="CJ67:CV67"/>
    <mergeCell ref="AG69:DH69"/>
    <mergeCell ref="Z72:DH72"/>
    <mergeCell ref="U80:AW80"/>
    <mergeCell ref="CC94:DA94"/>
    <mergeCell ref="CC91:DA91"/>
    <mergeCell ref="BC90:BX90"/>
    <mergeCell ref="CC90:DA90"/>
    <mergeCell ref="CC92:DA92"/>
    <mergeCell ref="CC95:DA95"/>
    <mergeCell ref="CG103:DH103"/>
    <mergeCell ref="BT103:CF103"/>
    <mergeCell ref="AI12:AJ12"/>
    <mergeCell ref="CH12:CJ12"/>
    <mergeCell ref="AP12:AQ12"/>
    <mergeCell ref="AJ99:AO99"/>
    <mergeCell ref="DB17:DH17"/>
    <mergeCell ref="BM40:CC40"/>
    <mergeCell ref="BW48:CI48"/>
    <mergeCell ref="DB7:DE7"/>
    <mergeCell ref="BB7:BC7"/>
    <mergeCell ref="BT9:CD9"/>
    <mergeCell ref="CN7:CO7"/>
    <mergeCell ref="BT7:CM7"/>
    <mergeCell ref="BM7:BQ7"/>
    <mergeCell ref="A15:BI15"/>
    <mergeCell ref="AE12:AG12"/>
    <mergeCell ref="CX7:CZ7"/>
    <mergeCell ref="AU7:AV7"/>
    <mergeCell ref="AW7:BA7"/>
    <mergeCell ref="AK12:AO12"/>
    <mergeCell ref="A14:BI14"/>
    <mergeCell ref="AD103:AM103"/>
    <mergeCell ref="E103:AC103"/>
    <mergeCell ref="BB12:BD12"/>
    <mergeCell ref="BF12:BJ12"/>
    <mergeCell ref="A97:BQ97"/>
    <mergeCell ref="A50:D50"/>
    <mergeCell ref="E50:AC50"/>
    <mergeCell ref="A48:D48"/>
    <mergeCell ref="BA48:BJ48"/>
    <mergeCell ref="AQ49:AZ49"/>
    <mergeCell ref="A122:D122"/>
    <mergeCell ref="E122:AC122"/>
    <mergeCell ref="A120:D120"/>
    <mergeCell ref="E120:AC120"/>
    <mergeCell ref="E126:AC126"/>
    <mergeCell ref="AD126:AM126"/>
    <mergeCell ref="A128:D128"/>
    <mergeCell ref="E128:AC128"/>
    <mergeCell ref="AD128:AM128"/>
    <mergeCell ref="BS97:CV97"/>
    <mergeCell ref="A99:B99"/>
    <mergeCell ref="C99:G99"/>
    <mergeCell ref="H99:I99"/>
    <mergeCell ref="K99:AA99"/>
    <mergeCell ref="AC99:AE99"/>
    <mergeCell ref="AF99:AH99"/>
    <mergeCell ref="CT2:DH2"/>
    <mergeCell ref="DB14:DH14"/>
    <mergeCell ref="DB15:DH15"/>
    <mergeCell ref="DB16:DH16"/>
    <mergeCell ref="CT3:DH3"/>
    <mergeCell ref="DB4:DH4"/>
    <mergeCell ref="DB5:DH5"/>
    <mergeCell ref="CT4:CZ4"/>
    <mergeCell ref="CT5:CZ5"/>
    <mergeCell ref="A10:DH10"/>
    <mergeCell ref="BA49:BJ49"/>
    <mergeCell ref="AQ48:AZ48"/>
    <mergeCell ref="BA50:BJ50"/>
    <mergeCell ref="AD49:AP49"/>
    <mergeCell ref="R34:CT34"/>
    <mergeCell ref="BW49:CI49"/>
    <mergeCell ref="AD48:AP48"/>
    <mergeCell ref="CJ49:DH49"/>
    <mergeCell ref="A44:CV44"/>
    <mergeCell ref="CJ48:DH48"/>
    <mergeCell ref="BK48:BV48"/>
    <mergeCell ref="BK49:BV49"/>
    <mergeCell ref="AK40:AM40"/>
    <mergeCell ref="CE40:CG40"/>
    <mergeCell ref="R26:CT26"/>
    <mergeCell ref="R29:CT29"/>
    <mergeCell ref="BQ16:CF16"/>
    <mergeCell ref="CE12:CG12"/>
    <mergeCell ref="BQ15:CF15"/>
    <mergeCell ref="CK12:CL12"/>
    <mergeCell ref="A19:BI19"/>
    <mergeCell ref="BM12:CC12"/>
    <mergeCell ref="A16:BI16"/>
    <mergeCell ref="A21:R21"/>
    <mergeCell ref="A51:D51"/>
    <mergeCell ref="E51:AC51"/>
    <mergeCell ref="AD51:AP51"/>
    <mergeCell ref="AQ51:AZ51"/>
    <mergeCell ref="BK51:BV51"/>
    <mergeCell ref="BW51:CI51"/>
    <mergeCell ref="AD50:AP50"/>
    <mergeCell ref="AQ50:AZ50"/>
    <mergeCell ref="BK50:BV50"/>
    <mergeCell ref="BW50:CI50"/>
    <mergeCell ref="CJ51:DH51"/>
    <mergeCell ref="A52:D52"/>
    <mergeCell ref="E52:AC52"/>
    <mergeCell ref="AD52:AP52"/>
    <mergeCell ref="AQ52:AZ52"/>
    <mergeCell ref="BA52:BJ52"/>
    <mergeCell ref="BK52:BV52"/>
    <mergeCell ref="BW52:CI52"/>
    <mergeCell ref="CJ52:DH52"/>
    <mergeCell ref="BA51:BJ51"/>
    <mergeCell ref="A53:D53"/>
    <mergeCell ref="E53:AC53"/>
    <mergeCell ref="AD53:AP53"/>
    <mergeCell ref="AQ53:AZ53"/>
    <mergeCell ref="BA53:BJ53"/>
    <mergeCell ref="BK53:BV53"/>
    <mergeCell ref="BW53:CI53"/>
    <mergeCell ref="CJ53:DH53"/>
    <mergeCell ref="A54:D54"/>
    <mergeCell ref="E54:AC54"/>
    <mergeCell ref="AD54:AP54"/>
    <mergeCell ref="AQ54:AZ54"/>
    <mergeCell ref="BA54:BJ54"/>
    <mergeCell ref="BK54:BV54"/>
    <mergeCell ref="BW54:CI54"/>
    <mergeCell ref="CJ54:DH54"/>
    <mergeCell ref="A58:D58"/>
    <mergeCell ref="E58:AC58"/>
    <mergeCell ref="AD58:AP58"/>
    <mergeCell ref="AQ58:AZ58"/>
    <mergeCell ref="BA58:BJ58"/>
    <mergeCell ref="BK58:BV58"/>
    <mergeCell ref="BW58:CI58"/>
    <mergeCell ref="CJ58:DH58"/>
    <mergeCell ref="A59:D59"/>
    <mergeCell ref="E59:AC59"/>
    <mergeCell ref="AD59:AP59"/>
    <mergeCell ref="AQ59:AZ59"/>
    <mergeCell ref="A60:D60"/>
    <mergeCell ref="E60:AC60"/>
    <mergeCell ref="AD60:AP60"/>
    <mergeCell ref="AQ60:AZ60"/>
    <mergeCell ref="A61:D61"/>
    <mergeCell ref="E61:AC61"/>
    <mergeCell ref="AD61:AP61"/>
    <mergeCell ref="AQ61:AZ61"/>
    <mergeCell ref="A62:D62"/>
    <mergeCell ref="E62:AC62"/>
    <mergeCell ref="AD62:AP62"/>
    <mergeCell ref="AQ62:AZ62"/>
    <mergeCell ref="A63:D63"/>
    <mergeCell ref="E63:AC63"/>
    <mergeCell ref="AD63:AP63"/>
    <mergeCell ref="AQ63:AZ63"/>
    <mergeCell ref="AD64:AP64"/>
    <mergeCell ref="BA66:BJ66"/>
    <mergeCell ref="BK66:BV66"/>
    <mergeCell ref="AQ64:AZ64"/>
    <mergeCell ref="BK65:BV65"/>
    <mergeCell ref="AQ67:AZ67"/>
    <mergeCell ref="BA63:BJ63"/>
    <mergeCell ref="BK63:BV63"/>
    <mergeCell ref="BA67:BJ67"/>
    <mergeCell ref="BK67:BV67"/>
    <mergeCell ref="A55:D55"/>
    <mergeCell ref="A68:AZ68"/>
    <mergeCell ref="BA68:BJ68"/>
    <mergeCell ref="BK68:BV68"/>
    <mergeCell ref="E55:AC55"/>
    <mergeCell ref="AD55:AP55"/>
    <mergeCell ref="AQ55:AZ55"/>
    <mergeCell ref="BA55:BJ55"/>
    <mergeCell ref="A56:D56"/>
    <mergeCell ref="E56:AC56"/>
    <mergeCell ref="BA62:BJ62"/>
    <mergeCell ref="BK62:BV62"/>
    <mergeCell ref="BW57:CI57"/>
    <mergeCell ref="BA64:BJ64"/>
    <mergeCell ref="BA60:BJ60"/>
    <mergeCell ref="BK60:BV60"/>
    <mergeCell ref="BW60:CI60"/>
    <mergeCell ref="BA59:BJ59"/>
    <mergeCell ref="BK59:BV59"/>
    <mergeCell ref="BW59:CI59"/>
    <mergeCell ref="CJ65:DH65"/>
    <mergeCell ref="BW62:CI62"/>
    <mergeCell ref="CJ62:DH62"/>
    <mergeCell ref="CJ55:DH55"/>
    <mergeCell ref="CJ56:DH56"/>
    <mergeCell ref="CJ57:DH57"/>
    <mergeCell ref="BW64:CI64"/>
    <mergeCell ref="CJ61:DH61"/>
    <mergeCell ref="CJ60:DH60"/>
    <mergeCell ref="CJ59:DH59"/>
    <mergeCell ref="CJ64:DH64"/>
    <mergeCell ref="BK57:BV57"/>
    <mergeCell ref="AQ56:AZ56"/>
    <mergeCell ref="AD56:AP56"/>
    <mergeCell ref="AD57:AP57"/>
    <mergeCell ref="AQ57:AZ57"/>
    <mergeCell ref="BA57:BJ57"/>
    <mergeCell ref="BA61:BJ61"/>
    <mergeCell ref="BK61:BV61"/>
    <mergeCell ref="BW61:CI61"/>
    <mergeCell ref="A72:X72"/>
    <mergeCell ref="A57:D57"/>
    <mergeCell ref="E57:AC57"/>
    <mergeCell ref="A64:D64"/>
    <mergeCell ref="E64:AC64"/>
    <mergeCell ref="A69:AE69"/>
    <mergeCell ref="A65:D65"/>
    <mergeCell ref="A67:D67"/>
    <mergeCell ref="E67:AC67"/>
    <mergeCell ref="AD67:AP67"/>
    <mergeCell ref="A74:T74"/>
    <mergeCell ref="CC83:DA83"/>
    <mergeCell ref="U84:AW84"/>
    <mergeCell ref="BC84:BX84"/>
    <mergeCell ref="BC81:BX81"/>
    <mergeCell ref="U81:AW81"/>
    <mergeCell ref="CC80:DA80"/>
    <mergeCell ref="CC81:DA81"/>
    <mergeCell ref="CC84:DA84"/>
    <mergeCell ref="CC87:DA87"/>
    <mergeCell ref="BC87:BX87"/>
    <mergeCell ref="A83:S83"/>
    <mergeCell ref="U83:AW83"/>
    <mergeCell ref="BC83:BX83"/>
    <mergeCell ref="U86:AW86"/>
    <mergeCell ref="BC86:BX86"/>
    <mergeCell ref="A104:D104"/>
    <mergeCell ref="E104:AC104"/>
    <mergeCell ref="BT104:CF104"/>
    <mergeCell ref="AN103:AW103"/>
    <mergeCell ref="AX103:BG103"/>
    <mergeCell ref="BH103:BS103"/>
    <mergeCell ref="AX104:BG104"/>
    <mergeCell ref="BH104:BS104"/>
    <mergeCell ref="AD104:AM104"/>
    <mergeCell ref="AN104:AW104"/>
    <mergeCell ref="AX106:BG106"/>
    <mergeCell ref="BH106:BS106"/>
    <mergeCell ref="BT106:CF106"/>
    <mergeCell ref="A103:D103"/>
    <mergeCell ref="A106:D106"/>
    <mergeCell ref="E106:AC106"/>
    <mergeCell ref="AD106:AM106"/>
    <mergeCell ref="AD105:AM105"/>
    <mergeCell ref="A105:D105"/>
    <mergeCell ref="E105:AC105"/>
    <mergeCell ref="AN105:AW105"/>
    <mergeCell ref="AX105:BG105"/>
    <mergeCell ref="BH105:BS105"/>
    <mergeCell ref="A107:D107"/>
    <mergeCell ref="E107:AC107"/>
    <mergeCell ref="AD107:AM107"/>
    <mergeCell ref="AN107:AW107"/>
    <mergeCell ref="AX107:BG107"/>
    <mergeCell ref="BH107:BS107"/>
    <mergeCell ref="AN106:AW106"/>
    <mergeCell ref="BT107:CF107"/>
    <mergeCell ref="BT108:CF108"/>
    <mergeCell ref="CG108:CV108"/>
    <mergeCell ref="A108:D108"/>
    <mergeCell ref="E108:AC108"/>
    <mergeCell ref="AD108:AM108"/>
    <mergeCell ref="AN108:AW108"/>
    <mergeCell ref="AX108:BG108"/>
    <mergeCell ref="BH108:BS108"/>
    <mergeCell ref="CG107:DH107"/>
    <mergeCell ref="A110:D110"/>
    <mergeCell ref="E110:AC110"/>
    <mergeCell ref="AD109:AM109"/>
    <mergeCell ref="AN109:AW109"/>
    <mergeCell ref="E109:AC109"/>
    <mergeCell ref="A109:D109"/>
    <mergeCell ref="BT111:CF111"/>
    <mergeCell ref="CG111:CV111"/>
    <mergeCell ref="A111:D111"/>
    <mergeCell ref="E111:AC111"/>
    <mergeCell ref="AD111:AM111"/>
    <mergeCell ref="AN111:AW111"/>
    <mergeCell ref="AX111:BG111"/>
    <mergeCell ref="BH111:BS111"/>
    <mergeCell ref="BT112:CF112"/>
    <mergeCell ref="CG112:CV112"/>
    <mergeCell ref="A112:D112"/>
    <mergeCell ref="E112:AC112"/>
    <mergeCell ref="AD112:AM112"/>
    <mergeCell ref="AN112:AW112"/>
    <mergeCell ref="AX112:BG112"/>
    <mergeCell ref="BH112:BS112"/>
    <mergeCell ref="AD115:AM115"/>
    <mergeCell ref="BT113:CF113"/>
    <mergeCell ref="CG113:CV113"/>
    <mergeCell ref="A113:D113"/>
    <mergeCell ref="E113:AC113"/>
    <mergeCell ref="AD113:AM113"/>
    <mergeCell ref="AN113:AW113"/>
    <mergeCell ref="AX113:BG113"/>
    <mergeCell ref="BH113:BS113"/>
    <mergeCell ref="A114:D114"/>
    <mergeCell ref="E114:AC114"/>
    <mergeCell ref="AD114:AM114"/>
    <mergeCell ref="AN114:AW114"/>
    <mergeCell ref="CG114:CV114"/>
    <mergeCell ref="CG115:CV115"/>
    <mergeCell ref="AX114:BG114"/>
    <mergeCell ref="BH114:BS114"/>
    <mergeCell ref="AX115:BG115"/>
    <mergeCell ref="AN115:AW115"/>
    <mergeCell ref="BH118:BS118"/>
    <mergeCell ref="BT114:CF114"/>
    <mergeCell ref="BT118:CF118"/>
    <mergeCell ref="BH115:BS115"/>
    <mergeCell ref="BT115:CF115"/>
    <mergeCell ref="BH116:BS116"/>
    <mergeCell ref="BT116:CF116"/>
    <mergeCell ref="AX118:BG118"/>
    <mergeCell ref="AN116:AW116"/>
    <mergeCell ref="A117:D117"/>
    <mergeCell ref="A119:D119"/>
    <mergeCell ref="A115:D115"/>
    <mergeCell ref="E115:AC115"/>
    <mergeCell ref="E119:AC119"/>
    <mergeCell ref="E117:AC117"/>
    <mergeCell ref="A116:D116"/>
    <mergeCell ref="E116:AC116"/>
    <mergeCell ref="A118:D118"/>
    <mergeCell ref="E118:AC118"/>
    <mergeCell ref="CG109:CV109"/>
    <mergeCell ref="AD110:AM110"/>
    <mergeCell ref="AN110:AW110"/>
    <mergeCell ref="AX110:BG110"/>
    <mergeCell ref="BH110:BS110"/>
    <mergeCell ref="BT110:CF110"/>
    <mergeCell ref="CG110:CV110"/>
    <mergeCell ref="AX109:BG109"/>
    <mergeCell ref="BH109:BS109"/>
    <mergeCell ref="BT109:CF109"/>
    <mergeCell ref="CG116:CV116"/>
    <mergeCell ref="AD117:AM117"/>
    <mergeCell ref="AN117:AW117"/>
    <mergeCell ref="AX117:BG117"/>
    <mergeCell ref="BH117:BS117"/>
    <mergeCell ref="BT117:CF117"/>
    <mergeCell ref="CG117:CV117"/>
    <mergeCell ref="AD116:AM116"/>
    <mergeCell ref="AX116:BG116"/>
    <mergeCell ref="AX121:BG121"/>
    <mergeCell ref="BH121:BS121"/>
    <mergeCell ref="AX120:BG120"/>
    <mergeCell ref="BH120:BS120"/>
    <mergeCell ref="AD120:AM120"/>
    <mergeCell ref="AN120:AW120"/>
    <mergeCell ref="A121:D121"/>
    <mergeCell ref="E121:AC121"/>
    <mergeCell ref="AD121:AM121"/>
    <mergeCell ref="AN121:AW121"/>
    <mergeCell ref="BT120:CF120"/>
    <mergeCell ref="CG120:CV120"/>
    <mergeCell ref="BT121:CF121"/>
    <mergeCell ref="CG121:CV121"/>
    <mergeCell ref="AD122:AM122"/>
    <mergeCell ref="AN122:AW122"/>
    <mergeCell ref="AX122:BG122"/>
    <mergeCell ref="BH122:BS122"/>
    <mergeCell ref="BT122:CF122"/>
    <mergeCell ref="CG122:CV122"/>
    <mergeCell ref="A123:D123"/>
    <mergeCell ref="E123:AC123"/>
    <mergeCell ref="AD123:AM123"/>
    <mergeCell ref="AN123:AW123"/>
    <mergeCell ref="AX123:BG123"/>
    <mergeCell ref="BH123:BS123"/>
    <mergeCell ref="BT123:CF123"/>
    <mergeCell ref="CG123:CV123"/>
    <mergeCell ref="BH124:BS124"/>
    <mergeCell ref="BT124:CF124"/>
    <mergeCell ref="CG124:CV124"/>
    <mergeCell ref="A124:D124"/>
    <mergeCell ref="E124:AC124"/>
    <mergeCell ref="AD124:AM124"/>
    <mergeCell ref="AN124:AW124"/>
    <mergeCell ref="AX124:BG124"/>
    <mergeCell ref="CG125:CV125"/>
    <mergeCell ref="A125:D125"/>
    <mergeCell ref="E125:AC125"/>
    <mergeCell ref="AD125:AM125"/>
    <mergeCell ref="AN125:AW125"/>
    <mergeCell ref="AX125:BG125"/>
    <mergeCell ref="BH125:BS125"/>
    <mergeCell ref="BT125:CF125"/>
    <mergeCell ref="CG126:CV126"/>
    <mergeCell ref="A127:D127"/>
    <mergeCell ref="E127:AC127"/>
    <mergeCell ref="AD127:AM127"/>
    <mergeCell ref="AN127:AW127"/>
    <mergeCell ref="AX127:BG127"/>
    <mergeCell ref="BH127:BS127"/>
    <mergeCell ref="BT127:CF127"/>
    <mergeCell ref="AN126:AW126"/>
    <mergeCell ref="A126:D126"/>
    <mergeCell ref="AN128:AW128"/>
    <mergeCell ref="A130:D130"/>
    <mergeCell ref="E130:AC130"/>
    <mergeCell ref="AD130:AM130"/>
    <mergeCell ref="AN130:AW130"/>
    <mergeCell ref="AN129:AW129"/>
    <mergeCell ref="A129:D129"/>
    <mergeCell ref="E129:AC129"/>
    <mergeCell ref="AD129:AM129"/>
    <mergeCell ref="CG130:CV130"/>
    <mergeCell ref="AX130:BG130"/>
    <mergeCell ref="BH130:BS130"/>
    <mergeCell ref="BT130:CF130"/>
    <mergeCell ref="CG129:CV129"/>
    <mergeCell ref="CG127:CV127"/>
    <mergeCell ref="AX128:BG128"/>
    <mergeCell ref="AX129:BG129"/>
    <mergeCell ref="BH129:BS129"/>
    <mergeCell ref="BT129:CF129"/>
    <mergeCell ref="CG128:CV128"/>
    <mergeCell ref="BH126:BS126"/>
    <mergeCell ref="BT126:CF126"/>
    <mergeCell ref="BH128:BS128"/>
    <mergeCell ref="BT128:CF128"/>
    <mergeCell ref="AX126:BG126"/>
    <mergeCell ref="CG118:CV118"/>
    <mergeCell ref="AD119:AM119"/>
    <mergeCell ref="AN119:AW119"/>
    <mergeCell ref="AX119:BG119"/>
    <mergeCell ref="BH119:BS119"/>
    <mergeCell ref="BT119:CF119"/>
    <mergeCell ref="CG119:CV119"/>
    <mergeCell ref="AD118:AM118"/>
    <mergeCell ref="AN118:AW118"/>
    <mergeCell ref="BA56:BJ56"/>
    <mergeCell ref="U94:AW94"/>
    <mergeCell ref="BC94:BX94"/>
    <mergeCell ref="U95:AW95"/>
    <mergeCell ref="BC95:BX95"/>
    <mergeCell ref="U92:AW92"/>
    <mergeCell ref="BC92:BX92"/>
    <mergeCell ref="U90:AW90"/>
    <mergeCell ref="U91:AW91"/>
    <mergeCell ref="BC91:BX91"/>
    <mergeCell ref="BK55:BV55"/>
    <mergeCell ref="BW55:CI55"/>
    <mergeCell ref="BK64:BV64"/>
    <mergeCell ref="BW66:CI66"/>
    <mergeCell ref="BK56:BV56"/>
    <mergeCell ref="BW56:CI56"/>
    <mergeCell ref="BW65:CI65"/>
    <mergeCell ref="A66:D66"/>
    <mergeCell ref="E66:AC66"/>
    <mergeCell ref="AD66:AP66"/>
    <mergeCell ref="AQ66:AZ66"/>
    <mergeCell ref="CJ66:DH66"/>
    <mergeCell ref="R36:CT36"/>
    <mergeCell ref="AP43:DH43"/>
    <mergeCell ref="E65:AC65"/>
    <mergeCell ref="AD65:AP65"/>
    <mergeCell ref="AQ65:AZ65"/>
    <mergeCell ref="BA65:BJ65"/>
    <mergeCell ref="AP42:DH42"/>
    <mergeCell ref="CH40:CJ40"/>
    <mergeCell ref="A40:AI40"/>
    <mergeCell ref="A25:P25"/>
    <mergeCell ref="A17:BI17"/>
    <mergeCell ref="A23:N23"/>
    <mergeCell ref="A18:BI18"/>
    <mergeCell ref="R25:CT25"/>
    <mergeCell ref="BJ40:BK40"/>
    <mergeCell ref="BC40:BD40"/>
    <mergeCell ref="R23:CT23"/>
    <mergeCell ref="R24:CT24"/>
    <mergeCell ref="BE40:BI40"/>
    <mergeCell ref="R37:CT37"/>
    <mergeCell ref="R31:CT31"/>
    <mergeCell ref="R32:CT32"/>
    <mergeCell ref="R28:CT28"/>
    <mergeCell ref="AN40:BA40"/>
    <mergeCell ref="CC89:DA89"/>
    <mergeCell ref="AG70:DH70"/>
    <mergeCell ref="Z73:DH73"/>
    <mergeCell ref="U74:DH74"/>
    <mergeCell ref="U89:AW89"/>
    <mergeCell ref="BC89:BX89"/>
    <mergeCell ref="A76:CV76"/>
    <mergeCell ref="A78:CV78"/>
    <mergeCell ref="U87:AW87"/>
    <mergeCell ref="CC86:DA86"/>
  </mergeCells>
  <printOptions/>
  <pageMargins left="0.7874015748031497" right="0.07874015748031496" top="0.7874015748031497" bottom="0.4724409448818898" header="0.1968503937007874" footer="0.5118110236220472"/>
  <pageSetup fitToHeight="0" horizontalDpi="600" verticalDpi="600" orientation="landscape" paperSize="9" scale="96" r:id="rId2"/>
  <rowBreaks count="2" manualBreakCount="2">
    <brk id="54" max="116" man="1"/>
    <brk id="107" max="1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43"/>
  </sheetPr>
  <dimension ref="A1:S96"/>
  <sheetViews>
    <sheetView zoomScalePageLayoutView="0" workbookViewId="0" topLeftCell="A1">
      <selection activeCell="A40" sqref="A40"/>
    </sheetView>
  </sheetViews>
  <sheetFormatPr defaultColWidth="9.125" defaultRowHeight="12.75"/>
  <cols>
    <col min="1" max="1" width="17.00390625" style="4" customWidth="1"/>
    <col min="2" max="2" width="9.00390625" style="4" customWidth="1"/>
    <col min="3" max="3" width="6.50390625" style="4" customWidth="1"/>
    <col min="4" max="4" width="13.50390625" style="4" customWidth="1"/>
    <col min="5" max="5" width="23.00390625" style="4" customWidth="1"/>
    <col min="6" max="6" width="9.50390625" style="4" customWidth="1"/>
    <col min="7" max="7" width="9.125" style="4" customWidth="1"/>
    <col min="8" max="8" width="13.375" style="18" customWidth="1"/>
    <col min="9" max="9" width="10.125" style="4" bestFit="1" customWidth="1"/>
    <col min="10" max="12" width="9.125" style="4" customWidth="1"/>
    <col min="13" max="13" width="15.50390625" style="4" bestFit="1" customWidth="1"/>
    <col min="14" max="16" width="9.125" style="4" customWidth="1"/>
    <col min="17" max="17" width="15.50390625" style="4" bestFit="1" customWidth="1"/>
    <col min="18" max="16384" width="9.125" style="4" customWidth="1"/>
  </cols>
  <sheetData>
    <row r="1" spans="2:8" ht="15.75">
      <c r="B1" s="5"/>
      <c r="C1" s="5"/>
      <c r="D1" s="5"/>
      <c r="E1" s="6">
        <f>Акт!BA68</f>
        <v>0</v>
      </c>
      <c r="H1" s="7"/>
    </row>
    <row r="2" spans="1:19" ht="15.75">
      <c r="A2" s="8" t="s">
        <v>35</v>
      </c>
      <c r="B2" s="9" t="str">
        <f>SUBSTITUTE(B4,F8,F9,1)</f>
        <v>Ноль  </v>
      </c>
      <c r="E2" s="10"/>
      <c r="H2" s="11"/>
      <c r="I2" s="12"/>
      <c r="J2" s="11"/>
      <c r="K2" s="11"/>
      <c r="L2" s="11"/>
      <c r="M2" s="13" t="s">
        <v>36</v>
      </c>
      <c r="N2" s="177">
        <f ca="1">TODAY()</f>
        <v>43096</v>
      </c>
      <c r="O2" s="177"/>
      <c r="P2" s="12">
        <f>DAY(N2)</f>
        <v>27</v>
      </c>
      <c r="Q2" s="14" t="str">
        <f>IF(Q3&gt;7,S2,S3)</f>
        <v>декабря</v>
      </c>
      <c r="R2" s="13">
        <f>YEAR(N2)</f>
        <v>2017</v>
      </c>
      <c r="S2" s="11" t="str">
        <f>IF(Q3=8,"августа",IF(Q3=9,"сентября",IF(Q3=10,"октября",IF(Q3=11,"ноября",IF(Q3=12,"декабря","не отсюда")))))</f>
        <v>декабря</v>
      </c>
    </row>
    <row r="3" spans="1:19" ht="12.75">
      <c r="A3" s="8" t="s">
        <v>37</v>
      </c>
      <c r="B3" s="15" t="str">
        <f>SUBSTITUTE(B5,F8,F9,1)</f>
        <v>Ноль  </v>
      </c>
      <c r="H3" s="11"/>
      <c r="I3" s="11"/>
      <c r="J3" s="11"/>
      <c r="K3" s="178" t="str">
        <f>CONCATENATE(" «  ",P2,"  »  ",Q2,"  ",R2," г.")</f>
        <v> «  27  »  декабря  2017 г.</v>
      </c>
      <c r="L3" s="178"/>
      <c r="M3" s="178"/>
      <c r="N3" s="16"/>
      <c r="O3" s="16"/>
      <c r="P3" s="11"/>
      <c r="Q3" s="14">
        <f>MONTH(N2)</f>
        <v>12</v>
      </c>
      <c r="R3" s="11"/>
      <c r="S3" s="11" t="str">
        <f>IF(Q3=1,"января",IF(Q3=2,"февраля",IF(Q3=3,"марта",IF(Q3=4,"апреля",IF(Q3=5,"мая",IF(Q3=6,"июня",IF(Q3=7,"июля","брать не отсюда")))))))</f>
        <v>брать не отсюда</v>
      </c>
    </row>
    <row r="4" spans="1:2" ht="12.75">
      <c r="A4" s="17" t="s">
        <v>38</v>
      </c>
      <c r="B4" s="15" t="str">
        <f>CONCATENATE(A7,A8,A9,A10)</f>
        <v>ноль  </v>
      </c>
    </row>
    <row r="5" spans="1:10" s="15" customFormat="1" ht="12.75">
      <c r="A5" s="17" t="s">
        <v>39</v>
      </c>
      <c r="B5" s="15" t="str">
        <f>CONCATENATE(A7,A8,A9,A10,A11,B7,B8,C8)</f>
        <v>ноль  </v>
      </c>
      <c r="C5" s="4"/>
      <c r="D5" s="4"/>
      <c r="E5" s="4"/>
      <c r="H5" s="19"/>
      <c r="I5" s="19"/>
      <c r="J5" s="19"/>
    </row>
    <row r="6" spans="4:10" ht="12.75" customHeight="1">
      <c r="D6" s="18"/>
      <c r="H6" s="19"/>
      <c r="I6" s="19"/>
      <c r="J6" s="19"/>
    </row>
    <row r="7" spans="1:10" ht="12.75" customHeight="1">
      <c r="A7" s="20">
        <f>CONCATENATE(IF(B14=0,"",E14),IF(B15=0,"",IF(C16&lt;20,IF(C16&lt;16,IF(C16&lt;10,E15,D16),F16),E15)),IF(B16=0,"",IF(NOT(B15=1),E16,"")),F17)</f>
      </c>
      <c r="D7" s="18"/>
      <c r="F7" s="21">
        <f>CODE(B5)</f>
        <v>237</v>
      </c>
      <c r="G7" s="20"/>
      <c r="H7" s="19"/>
      <c r="I7" s="19"/>
      <c r="J7" s="19"/>
    </row>
    <row r="8" spans="1:17" ht="12.75" customHeight="1">
      <c r="A8" s="20">
        <f>CONCATENATE(IF(B18=0,"",E18),IF(B19=0,"",IF(C20&lt;20,IF(C20&lt;16,IF(C20&lt;10,E19,D20),F20),E19)),IF(B20=0,"",IF(NOT(B19=1),E20,"")),F21)</f>
      </c>
      <c r="B8" s="22"/>
      <c r="D8" s="23"/>
      <c r="F8" s="21" t="str">
        <f>CHAR(F7)</f>
        <v>н</v>
      </c>
      <c r="G8" s="20"/>
      <c r="H8" s="19"/>
      <c r="I8" s="19"/>
      <c r="J8" s="19"/>
      <c r="Q8" s="24"/>
    </row>
    <row r="9" spans="1:10" s="20" customFormat="1" ht="12.75" customHeight="1">
      <c r="A9" s="20">
        <f>CONCATENATE(IF(B22=0,"",E22),IF(B23=0,"",IF(C24&lt;20,IF(C24&lt;16,IF(C24&lt;10,E23,D24),F24),E23)),IF(B24=0,"",IF(NOT(B23=1),E24,"")),F25)</f>
      </c>
      <c r="D9" s="19"/>
      <c r="E9" s="25"/>
      <c r="F9" s="21" t="str">
        <f>PROPER(F8)</f>
        <v>Н</v>
      </c>
      <c r="H9" s="19"/>
      <c r="I9" s="19"/>
      <c r="J9" s="19"/>
    </row>
    <row r="10" spans="1:10" s="20" customFormat="1" ht="12.75" customHeight="1">
      <c r="A10" s="20" t="str">
        <f>CONCATENATE(IF(B26=0,"",E26),IF(B27=0,"",IF(C28&lt;20,IF(C28&lt;16,IF(C28&lt;10,E27,D28),F28),E27)),IF(B28=0,"",IF(NOT(B27=1),E28,"")),F29)</f>
        <v>ноль  </v>
      </c>
      <c r="D10" s="19"/>
      <c r="E10" s="25"/>
      <c r="H10" s="19"/>
      <c r="I10" s="19"/>
      <c r="J10" s="19"/>
    </row>
    <row r="11" spans="1:13" s="20" customFormat="1" ht="12.75">
      <c r="A11" s="26"/>
      <c r="D11" s="19"/>
      <c r="E11" s="25"/>
      <c r="M11" s="27"/>
    </row>
    <row r="12" spans="1:13" s="20" customFormat="1" ht="12.75">
      <c r="A12" s="26"/>
      <c r="E12" s="28">
        <f>TRUNC(E1)</f>
        <v>0</v>
      </c>
      <c r="F12" s="20" t="s">
        <v>40</v>
      </c>
      <c r="H12" s="19"/>
      <c r="M12" s="29"/>
    </row>
    <row r="13" spans="1:8" s="20" customFormat="1" ht="12.75">
      <c r="A13" s="30">
        <f>TRUNC(A14/10)</f>
        <v>0</v>
      </c>
      <c r="B13" s="19"/>
      <c r="H13" s="19"/>
    </row>
    <row r="14" spans="1:8" s="20" customFormat="1" ht="12.75">
      <c r="A14" s="30">
        <f>TRUNC(A15/10)</f>
        <v>0</v>
      </c>
      <c r="B14" s="19">
        <f>TRUNC(RIGHT(A14))</f>
        <v>0</v>
      </c>
      <c r="C14" s="20">
        <f>B14</f>
        <v>0</v>
      </c>
      <c r="E14" s="31" t="str">
        <f>IF(B14=1,E42,IF(B14=2,G34,IF(B14=3,G35,IF(B14=4,G36,IF(B14=5,G37,IF(B14=6,G38,IF(B14=7,G39,IF(B14=8,G40,G41))))))))</f>
        <v>девятьсот </v>
      </c>
      <c r="H14" s="19"/>
    </row>
    <row r="15" spans="1:8" s="20" customFormat="1" ht="12.75">
      <c r="A15" s="30">
        <f>TRUNC(A16/10)</f>
        <v>0</v>
      </c>
      <c r="B15" s="19">
        <f>TRUNC(RIGHT(A15))</f>
        <v>0</v>
      </c>
      <c r="C15" s="20">
        <f>IF(B15=1,"",B15)</f>
        <v>0</v>
      </c>
      <c r="E15" s="32">
        <f>IF(OR(C15=0,B15=1),"",IF(B15=2,E34,IF(B15=3,E35,IF(B15=4,E36,IF(B15=5,E37,IF(B15=6,E38,IF(B15=7,E39,IF(B15=8,E40,E41))))))))</f>
      </c>
      <c r="H15" s="19"/>
    </row>
    <row r="16" spans="1:8" s="20" customFormat="1" ht="12.75">
      <c r="A16" s="30">
        <f>TRUNC(A18/10)</f>
        <v>0</v>
      </c>
      <c r="B16" s="19">
        <f>TRUNC(RIGHT(A16))</f>
        <v>0</v>
      </c>
      <c r="C16" s="20">
        <f>IF(B15=1,B16+10,IF(B16=0,0,B16))</f>
        <v>0</v>
      </c>
      <c r="D16" s="20">
        <f>IF(AND(C16&gt;9,C16&lt;16),IF(C16=10,D33,IF(C16=11,D34,IF(C16=12,D35,IF(C16=13,D36,IF(C16=14,D37,IF(C16=15,D38,)))))),"")</f>
      </c>
      <c r="E16" s="32" t="str">
        <f>IF(B16=1,A33,IF(B16=2,A34,IF(B16=3,A35,IF(B16=4,A36,IF(B16=5,A37,IF(B16=6,A38,IF(B16=7,A39,IF(B16=8,A40,A41))))))))</f>
        <v>девять </v>
      </c>
      <c r="F16" s="20">
        <f>IF(AND(C16&gt;15,C16&lt;20),IF(C16=16,D39,IF(C16=17,D40,IF(C16=18,D41,IF(C16=19,D42,)))),"")</f>
      </c>
      <c r="H16" s="19"/>
    </row>
    <row r="17" spans="1:8" s="20" customFormat="1" ht="12.75">
      <c r="A17" s="30"/>
      <c r="B17" s="19"/>
      <c r="D17" s="19"/>
      <c r="E17" s="20">
        <f>B16+B15*10+B14*100</f>
        <v>0</v>
      </c>
      <c r="F17" s="20">
        <f>IF(E17=0,"",IF(B15=1,"миллиардов ",IF(B16=1,"милиард ",IF(OR(B16=2,B16=3,B16=4),"миллиарда ","милиардов "))))</f>
      </c>
      <c r="H17" s="19"/>
    </row>
    <row r="18" spans="1:8" s="20" customFormat="1" ht="12.75">
      <c r="A18" s="30">
        <f>TRUNC(A19/10)</f>
        <v>0</v>
      </c>
      <c r="B18" s="19">
        <f>TRUNC(RIGHT(A18))</f>
        <v>0</v>
      </c>
      <c r="C18" s="20">
        <f>B18</f>
        <v>0</v>
      </c>
      <c r="E18" s="31" t="str">
        <f>IF(B18=1,E42,IF(B18=2,G34,IF(B18=3,G35,IF(B18=4,G36,IF(B18=5,G37,IF(B18=6,G38,IF(B18=7,G39,IF(B18=8,G40,G41))))))))</f>
        <v>девятьсот </v>
      </c>
      <c r="H18" s="19"/>
    </row>
    <row r="19" spans="1:6" ht="12.75">
      <c r="A19" s="30">
        <f>TRUNC(A20/10)</f>
        <v>0</v>
      </c>
      <c r="B19" s="19">
        <f>TRUNC(RIGHT(A19))</f>
        <v>0</v>
      </c>
      <c r="C19" s="20">
        <f>IF(B19=1,"",B19)</f>
        <v>0</v>
      </c>
      <c r="D19" s="20"/>
      <c r="E19" s="32">
        <f>IF(OR(C19=0,B19=1),"",IF(B19=2,E34,IF(B19=3,E35,IF(B19=4,E36,IF(B19=5,E37,IF(B19=6,E38,IF(B19=7,E39,IF(B19=8,E40,E41))))))))</f>
      </c>
      <c r="F19" s="20"/>
    </row>
    <row r="20" spans="1:6" s="20" customFormat="1" ht="12.75">
      <c r="A20" s="30">
        <f>TRUNC(A22/10)</f>
        <v>0</v>
      </c>
      <c r="B20" s="19">
        <f>TRUNC(RIGHT(A20))</f>
        <v>0</v>
      </c>
      <c r="C20" s="20">
        <f>IF(B19=1,B20+10,IF(B20=0,0,B20))</f>
        <v>0</v>
      </c>
      <c r="D20" s="20">
        <f>IF(AND(C20&gt;9,C20&lt;16),IF(C20=10,D33,IF(C20=11,D34,IF(C20=12,D35,IF(C20=13,D36,IF(C20=14,D37,IF(C20=15,D38,)))))),"")</f>
      </c>
      <c r="E20" s="32" t="str">
        <f>IF(B20=1,A33,IF(B20=2,A34,IF(B20=3,A35,IF(B20=4,A36,IF(B20=5,A37,IF(B20=6,A38,IF(B20=7,A39,IF(B20=8,A40,A41))))))))</f>
        <v>девять </v>
      </c>
      <c r="F20" s="20">
        <f>IF(AND(C20&gt;15,C20&lt;20),IF(C20=16,D39,IF(C20=17,D40,IF(C20=18,D41,IF(C20=19,D42,)))),"")</f>
      </c>
    </row>
    <row r="21" spans="1:6" s="20" customFormat="1" ht="12.75">
      <c r="A21" s="30"/>
      <c r="B21" s="19"/>
      <c r="E21" s="20">
        <f>B20+B19*10+B18*100</f>
        <v>0</v>
      </c>
      <c r="F21" s="20">
        <f>IF(E21=0,"",IF(B19=1,"миллионов ",IF(B20=1,"миллион ",IF(OR(B20=2,B20=3,B20=4),"миллиона ","миллионов "))))</f>
      </c>
    </row>
    <row r="22" spans="1:9" s="20" customFormat="1" ht="12.75">
      <c r="A22" s="30">
        <f>TRUNC(A23/10)</f>
        <v>0</v>
      </c>
      <c r="B22" s="19">
        <f>TRUNC(RIGHT(A22))</f>
        <v>0</v>
      </c>
      <c r="C22" s="20">
        <f>B22</f>
        <v>0</v>
      </c>
      <c r="E22" s="31" t="str">
        <f>IF(B22=1,E42,IF(B22=2,G34,IF(B22=3,G35,IF(B22=4,G36,IF(B22=5,G37,IF(B22=6,G38,IF(B22=7,G39,IF(B22=8,G40,G41))))))))</f>
        <v>девятьсот </v>
      </c>
      <c r="I22" s="27"/>
    </row>
    <row r="23" spans="1:5" s="20" customFormat="1" ht="12.75">
      <c r="A23" s="30">
        <f>TRUNC(A24/10)</f>
        <v>0</v>
      </c>
      <c r="B23" s="19">
        <f>TRUNC(RIGHT(A23))</f>
        <v>0</v>
      </c>
      <c r="C23" s="20">
        <f>IF(B23=1,"",B23)</f>
        <v>0</v>
      </c>
      <c r="E23" s="32">
        <f>IF(OR(C23=0,B23=1),"",IF(B23=2,E34,IF(B23=3,E35,IF(B23=4,E36,IF(B23=5,E37,IF(B23=6,E38,IF(B23=7,E39,IF(B23=8,E40,E41))))))))</f>
      </c>
    </row>
    <row r="24" spans="1:6" s="20" customFormat="1" ht="12.75">
      <c r="A24" s="30">
        <f>TRUNC(A26/10)</f>
        <v>0</v>
      </c>
      <c r="B24" s="19">
        <f>TRUNC(RIGHT(A24))</f>
        <v>0</v>
      </c>
      <c r="C24" s="20">
        <f>IF(B23=1,B24+10,IF(B24=0,0,B24))</f>
        <v>0</v>
      </c>
      <c r="D24" s="20">
        <f>IF(AND(C24&gt;9,C24&lt;16),IF(C24=10,D33,IF(C24=11,D34,IF(C24=12,D35,IF(C24=13,D36,IF(C24=14,D37,IF(C24=15,D38,)))))),"")</f>
      </c>
      <c r="E24" s="32" t="str">
        <f>IF(B24=1,B33,IF(B24=2,B34,IF(B24=3,A35,IF(B24=4,A36,IF(B24=5,A37,IF(B24=6,A38,IF(B24=7,A39,IF(B24=8,A40,A41))))))))</f>
        <v>девять </v>
      </c>
      <c r="F24" s="20">
        <f>IF(AND(C24&gt;15,C24&lt;20),IF(C24=16,D39,IF(C24=17,D40,IF(C24=18,D41,IF(C24=19,D42,)))),"")</f>
      </c>
    </row>
    <row r="25" spans="1:6" s="20" customFormat="1" ht="12.75">
      <c r="A25" s="30"/>
      <c r="B25" s="19"/>
      <c r="E25" s="32">
        <f>B22*100+B23*10+B24</f>
        <v>0</v>
      </c>
      <c r="F25" s="20">
        <f>IF(E25=0,"",IF(B23=1,"тысяч ",IF(B24=1,"тысяча ",IF(OR(B24=2,B24=3,B24=4),"тысячи ","тысяч "))))</f>
      </c>
    </row>
    <row r="26" spans="1:5" s="20" customFormat="1" ht="12.75">
      <c r="A26" s="30">
        <f>TRUNC(A27/10)</f>
        <v>0</v>
      </c>
      <c r="B26" s="19">
        <f>TRUNC(RIGHT(A26))</f>
        <v>0</v>
      </c>
      <c r="C26" s="20">
        <f>B26</f>
        <v>0</v>
      </c>
      <c r="E26" s="31" t="str">
        <f>IF(B26=1,E42,IF(B26=2,G34,IF(B26=3,G35,IF(B26=4,G36,IF(B26=5,G37,IF(B26=6,G38,IF(B26=7,G39,IF(B26=8,G40,G41))))))))</f>
        <v>девятьсот </v>
      </c>
    </row>
    <row r="27" spans="1:7" s="20" customFormat="1" ht="12.75">
      <c r="A27" s="30">
        <f>TRUNC(A28/10)</f>
        <v>0</v>
      </c>
      <c r="B27" s="33">
        <f>TRUNC(RIGHT(A27))</f>
        <v>0</v>
      </c>
      <c r="C27" s="20">
        <f>IF(B27=1,"",B27)</f>
        <v>0</v>
      </c>
      <c r="E27" s="32">
        <f>IF(OR(C27=0,B27=1),"",IF(C27=2,E34,IF(C27=3,E35,IF(C27=4,E36,IF(C27=5,E37,IF(C27=6,E38,IF(C27=7,E39,IF(C27=8,E40,E41))))))))</f>
      </c>
      <c r="G27" s="19"/>
    </row>
    <row r="28" spans="1:7" s="20" customFormat="1" ht="12.75">
      <c r="A28" s="30">
        <f>E12</f>
        <v>0</v>
      </c>
      <c r="B28" s="19">
        <f>TRUNC(RIGHT(A28))</f>
        <v>0</v>
      </c>
      <c r="C28" s="20">
        <f>IF(B27=1,B28+10,IF(B28=0,0,B28))</f>
        <v>0</v>
      </c>
      <c r="D28" s="20">
        <f>IF(AND(C28&gt;9,C28&lt;16),IF(C28=10,D33,IF(C28=11,D34,IF(C28=12,D35,IF(C28=13,D36,IF(C28=14,D37,IF(C28=15,D38,)))))),"")</f>
      </c>
      <c r="E28" s="32" t="str">
        <f>IF(B28=1,A33,IF(B28=2,A34,IF(B28=3,A35,IF(B28=4,A36,IF(B28=5,A37,IF(B28=6,A38,IF(B28=7,A39,IF(B28=8,A40,A41))))))))</f>
        <v>девять </v>
      </c>
      <c r="F28" s="20">
        <f>IF(AND(C28&gt;15,C28&lt;20),IF(C28=16,D39,IF(C28=17,D40,IF(C28=18,D41,IF(C28=19,D42,)))),"")</f>
      </c>
      <c r="G28" s="19"/>
    </row>
    <row r="29" spans="1:7" s="20" customFormat="1" ht="12.75">
      <c r="A29" s="26"/>
      <c r="B29" s="33"/>
      <c r="C29" s="19"/>
      <c r="E29" s="32">
        <f>B26*100+B27*10+B28</f>
        <v>0</v>
      </c>
      <c r="F29" s="20" t="str">
        <f>IF(E29+E25+E21+E17=0,"ноль  ",IF(C28=1," ",IF(OR(C28=2,C28=3,C28=4)," "," ")))</f>
        <v>ноль  </v>
      </c>
      <c r="G29" s="19"/>
    </row>
    <row r="30" spans="1:8" s="20" customFormat="1" ht="12.75">
      <c r="A30" s="34">
        <f>ROUND(100*(E1-E12),0)</f>
        <v>0</v>
      </c>
      <c r="C30" s="19">
        <f>TRUNC(A30/10)</f>
        <v>0</v>
      </c>
      <c r="E30" s="32">
        <f>IF(OR(C30=1,C30=0),"",IF(C30=2,E34,IF(C30=3,E35,IF(C30=4,E36,IF(C30=5,E37,IF(C30=6,E38,IF(C30=7,E39,IF(C30=8,E40,E41))))))))</f>
      </c>
      <c r="H30" s="19"/>
    </row>
    <row r="31" spans="3:8" s="20" customFormat="1" ht="12.75">
      <c r="C31" s="19">
        <f>TRUNC(A30-C30*10)</f>
        <v>0</v>
      </c>
      <c r="E31" s="32" t="str">
        <f>IF(C31=1,B33,IF(C31=2,B34,IF(C31=3,A35,IF(C31=4,A36,IF(C31=5,A37,IF(C31=6,A38,IF(C31=7,A39,IF(C31=8,A40,A41))))))))</f>
        <v>девять </v>
      </c>
      <c r="H31" s="19"/>
    </row>
    <row r="32" s="20" customFormat="1" ht="12.75">
      <c r="H32" s="19"/>
    </row>
    <row r="33" spans="1:8" s="20" customFormat="1" ht="12.75">
      <c r="A33" s="20" t="s">
        <v>41</v>
      </c>
      <c r="B33" s="20" t="s">
        <v>42</v>
      </c>
      <c r="D33" s="20" t="s">
        <v>43</v>
      </c>
      <c r="H33" s="19"/>
    </row>
    <row r="34" spans="1:7" s="20" customFormat="1" ht="12.75">
      <c r="A34" s="20" t="s">
        <v>44</v>
      </c>
      <c r="B34" s="20" t="s">
        <v>45</v>
      </c>
      <c r="D34" s="20" t="s">
        <v>46</v>
      </c>
      <c r="E34" s="20" t="s">
        <v>47</v>
      </c>
      <c r="G34" s="20" t="s">
        <v>48</v>
      </c>
    </row>
    <row r="35" spans="1:7" s="20" customFormat="1" ht="12.75">
      <c r="A35" s="20" t="s">
        <v>49</v>
      </c>
      <c r="D35" s="20" t="s">
        <v>50</v>
      </c>
      <c r="E35" s="20" t="s">
        <v>51</v>
      </c>
      <c r="G35" s="20" t="s">
        <v>52</v>
      </c>
    </row>
    <row r="36" spans="1:7" s="20" customFormat="1" ht="12.75">
      <c r="A36" s="20" t="s">
        <v>53</v>
      </c>
      <c r="D36" s="20" t="s">
        <v>54</v>
      </c>
      <c r="E36" s="20" t="s">
        <v>55</v>
      </c>
      <c r="G36" s="20" t="s">
        <v>56</v>
      </c>
    </row>
    <row r="37" spans="1:7" s="20" customFormat="1" ht="12.75">
      <c r="A37" s="20" t="s">
        <v>57</v>
      </c>
      <c r="D37" s="20" t="s">
        <v>58</v>
      </c>
      <c r="E37" s="20" t="s">
        <v>59</v>
      </c>
      <c r="G37" s="20" t="s">
        <v>60</v>
      </c>
    </row>
    <row r="38" spans="1:7" s="20" customFormat="1" ht="12.75">
      <c r="A38" s="20" t="s">
        <v>61</v>
      </c>
      <c r="D38" s="20" t="s">
        <v>62</v>
      </c>
      <c r="E38" s="20" t="s">
        <v>63</v>
      </c>
      <c r="G38" s="20" t="s">
        <v>64</v>
      </c>
    </row>
    <row r="39" spans="1:7" s="20" customFormat="1" ht="12.75">
      <c r="A39" s="20" t="s">
        <v>65</v>
      </c>
      <c r="D39" s="20" t="s">
        <v>66</v>
      </c>
      <c r="E39" s="20" t="s">
        <v>67</v>
      </c>
      <c r="G39" s="20" t="s">
        <v>68</v>
      </c>
    </row>
    <row r="40" spans="1:7" s="20" customFormat="1" ht="12.75">
      <c r="A40" s="35" t="s">
        <v>69</v>
      </c>
      <c r="D40" s="20" t="s">
        <v>70</v>
      </c>
      <c r="E40" s="20" t="s">
        <v>71</v>
      </c>
      <c r="G40" s="20" t="s">
        <v>72</v>
      </c>
    </row>
    <row r="41" spans="1:7" s="20" customFormat="1" ht="12.75">
      <c r="A41" s="20" t="s">
        <v>73</v>
      </c>
      <c r="D41" s="20" t="s">
        <v>74</v>
      </c>
      <c r="E41" s="20" t="s">
        <v>75</v>
      </c>
      <c r="G41" s="20" t="s">
        <v>76</v>
      </c>
    </row>
    <row r="42" spans="4:8" s="20" customFormat="1" ht="12.75">
      <c r="D42" s="20" t="s">
        <v>77</v>
      </c>
      <c r="E42" s="20" t="s">
        <v>78</v>
      </c>
      <c r="H42" s="19"/>
    </row>
    <row r="43" s="20" customFormat="1" ht="12.75">
      <c r="H43" s="19"/>
    </row>
    <row r="44" s="20" customFormat="1" ht="12.75">
      <c r="H44" s="19"/>
    </row>
    <row r="45" s="20" customFormat="1" ht="12.75">
      <c r="H45" s="19"/>
    </row>
    <row r="46" s="20" customFormat="1" ht="12.75">
      <c r="H46" s="19"/>
    </row>
    <row r="47" s="20" customFormat="1" ht="12.75">
      <c r="H47" s="19"/>
    </row>
    <row r="48" s="20" customFormat="1" ht="12.75">
      <c r="H48" s="19"/>
    </row>
    <row r="96" spans="1:4" ht="12.75">
      <c r="A96" s="179"/>
      <c r="B96" s="179"/>
      <c r="C96" s="179"/>
      <c r="D96" s="179"/>
    </row>
  </sheetData>
  <sheetProtection/>
  <mergeCells count="3">
    <mergeCell ref="N2:O2"/>
    <mergeCell ref="K3:M3"/>
    <mergeCell ref="A96:D9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indexed="46"/>
  </sheetPr>
  <dimension ref="A1:S96"/>
  <sheetViews>
    <sheetView zoomScalePageLayoutView="0" workbookViewId="0" topLeftCell="A1">
      <selection activeCell="A40" sqref="A40"/>
    </sheetView>
  </sheetViews>
  <sheetFormatPr defaultColWidth="9.125" defaultRowHeight="12.75"/>
  <cols>
    <col min="1" max="1" width="17.00390625" style="4" customWidth="1"/>
    <col min="2" max="2" width="9.00390625" style="4" customWidth="1"/>
    <col min="3" max="3" width="6.50390625" style="4" customWidth="1"/>
    <col min="4" max="4" width="13.50390625" style="4" customWidth="1"/>
    <col min="5" max="5" width="23.00390625" style="4" customWidth="1"/>
    <col min="6" max="6" width="9.50390625" style="4" customWidth="1"/>
    <col min="7" max="7" width="9.125" style="4" customWidth="1"/>
    <col min="8" max="8" width="13.375" style="18" customWidth="1"/>
    <col min="9" max="9" width="10.125" style="4" bestFit="1" customWidth="1"/>
    <col min="10" max="12" width="9.125" style="4" customWidth="1"/>
    <col min="13" max="13" width="15.50390625" style="4" bestFit="1" customWidth="1"/>
    <col min="14" max="16" width="9.125" style="4" customWidth="1"/>
    <col min="17" max="17" width="15.50390625" style="4" bestFit="1" customWidth="1"/>
    <col min="18" max="16384" width="9.125" style="4" customWidth="1"/>
  </cols>
  <sheetData>
    <row r="1" spans="2:8" ht="15.75">
      <c r="B1" s="5"/>
      <c r="C1" s="5"/>
      <c r="D1" s="5"/>
      <c r="E1" s="6">
        <f>Акт!BW68</f>
        <v>0</v>
      </c>
      <c r="H1" s="7"/>
    </row>
    <row r="2" spans="1:19" ht="15.75">
      <c r="A2" s="8" t="s">
        <v>35</v>
      </c>
      <c r="B2" s="9" t="str">
        <f>SUBSTITUTE(B4,F8,F9,1)</f>
        <v>Ноль белорусских рублей </v>
      </c>
      <c r="E2" s="10"/>
      <c r="H2" s="11"/>
      <c r="I2" s="12"/>
      <c r="J2" s="11"/>
      <c r="K2" s="11"/>
      <c r="L2" s="11"/>
      <c r="M2" s="13" t="s">
        <v>36</v>
      </c>
      <c r="N2" s="177">
        <f ca="1">TODAY()</f>
        <v>43096</v>
      </c>
      <c r="O2" s="177"/>
      <c r="P2" s="12">
        <f>DAY(N2)</f>
        <v>27</v>
      </c>
      <c r="Q2" s="14" t="str">
        <f>IF(Q3&gt;7,S2,S3)</f>
        <v>декабря</v>
      </c>
      <c r="R2" s="13">
        <f>YEAR(N2)</f>
        <v>2017</v>
      </c>
      <c r="S2" s="11" t="str">
        <f>IF(Q3=8,"августа",IF(Q3=9,"сентября",IF(Q3=10,"октября",IF(Q3=11,"ноября",IF(Q3=12,"декабря","не отсюда")))))</f>
        <v>декабря</v>
      </c>
    </row>
    <row r="3" spans="1:19" ht="12.75">
      <c r="A3" s="8" t="s">
        <v>37</v>
      </c>
      <c r="B3" s="15" t="str">
        <f>SUBSTITUTE(B5,F8,F9,1)</f>
        <v>Ноль белорусских рублей </v>
      </c>
      <c r="H3" s="11"/>
      <c r="I3" s="11"/>
      <c r="J3" s="11"/>
      <c r="K3" s="178" t="str">
        <f>CONCATENATE(" «  ",P2,"  »  ",Q2,"  ",R2," г.")</f>
        <v> «  27  »  декабря  2017 г.</v>
      </c>
      <c r="L3" s="178"/>
      <c r="M3" s="178"/>
      <c r="N3" s="16"/>
      <c r="O3" s="16"/>
      <c r="P3" s="11"/>
      <c r="Q3" s="14">
        <f>MONTH(N2)</f>
        <v>12</v>
      </c>
      <c r="R3" s="11"/>
      <c r="S3" s="11" t="str">
        <f>IF(Q3=1,"января",IF(Q3=2,"февраля",IF(Q3=3,"марта",IF(Q3=4,"апреля",IF(Q3=5,"мая",IF(Q3=6,"июня",IF(Q3=7,"июля","брать не отсюда")))))))</f>
        <v>брать не отсюда</v>
      </c>
    </row>
    <row r="4" spans="1:2" ht="12.75">
      <c r="A4" s="17" t="s">
        <v>38</v>
      </c>
      <c r="B4" s="15" t="str">
        <f>CONCATENATE(A7,A8,A9,A10)</f>
        <v>ноль белорусских рублей </v>
      </c>
    </row>
    <row r="5" spans="1:10" s="15" customFormat="1" ht="12.75">
      <c r="A5" s="17" t="s">
        <v>39</v>
      </c>
      <c r="B5" s="15" t="str">
        <f>CONCATENATE(A7,A8,A9,A10,A11,B7,B8,C8)</f>
        <v>ноль белорусских рублей </v>
      </c>
      <c r="C5" s="4"/>
      <c r="D5" s="4"/>
      <c r="E5" s="4"/>
      <c r="H5" s="19"/>
      <c r="I5" s="19"/>
      <c r="J5" s="19"/>
    </row>
    <row r="6" spans="4:10" ht="12.75" customHeight="1">
      <c r="D6" s="18"/>
      <c r="H6" s="19"/>
      <c r="I6" s="19"/>
      <c r="J6" s="19"/>
    </row>
    <row r="7" spans="1:10" ht="12.75" customHeight="1">
      <c r="A7" s="20">
        <f>CONCATENATE(IF(B14=0,"",E14),IF(B15=0,"",IF(C16&lt;20,IF(C16&lt;16,IF(C16&lt;10,E15,D16),F16),E15)),IF(B16=0,"",IF(NOT(B15=1),E16,"")),F17)</f>
      </c>
      <c r="D7" s="18"/>
      <c r="F7" s="21">
        <f>CODE(B5)</f>
        <v>237</v>
      </c>
      <c r="G7" s="20"/>
      <c r="H7" s="19"/>
      <c r="I7" s="19"/>
      <c r="J7" s="19"/>
    </row>
    <row r="8" spans="1:17" ht="12.75" customHeight="1">
      <c r="A8" s="20">
        <f>CONCATENATE(IF(B18=0,"",E18),IF(B19=0,"",IF(C20&lt;20,IF(C20&lt;16,IF(C20&lt;10,E19,D20),F20),E19)),IF(B20=0,"",IF(NOT(B19=1),E20,"")),F21)</f>
      </c>
      <c r="B8" s="22"/>
      <c r="D8" s="23"/>
      <c r="F8" s="21" t="str">
        <f>CHAR(F7)</f>
        <v>н</v>
      </c>
      <c r="G8" s="20"/>
      <c r="H8" s="19"/>
      <c r="I8" s="19"/>
      <c r="J8" s="19"/>
      <c r="Q8" s="24"/>
    </row>
    <row r="9" spans="1:10" s="20" customFormat="1" ht="12.75" customHeight="1">
      <c r="A9" s="20">
        <f>CONCATENATE(IF(B22=0,"",E22),IF(B23=0,"",IF(C24&lt;20,IF(C24&lt;16,IF(C24&lt;10,E23,D24),F24),E23)),IF(B24=0,"",IF(NOT(B23=1),E24,"")),F25)</f>
      </c>
      <c r="D9" s="19"/>
      <c r="E9" s="25"/>
      <c r="F9" s="21" t="str">
        <f>PROPER(F8)</f>
        <v>Н</v>
      </c>
      <c r="H9" s="19"/>
      <c r="I9" s="19"/>
      <c r="J9" s="19"/>
    </row>
    <row r="10" spans="1:10" s="20" customFormat="1" ht="12.75" customHeight="1">
      <c r="A10" s="20" t="str">
        <f>CONCATENATE(IF(B26=0,"",E26),IF(B27=0,"",IF(C28&lt;20,IF(C28&lt;16,IF(C28&lt;10,E27,D28),F28),E27)),IF(B28=0,"",IF(NOT(B27=1),E28,"")),F29)</f>
        <v>ноль белорусских рублей </v>
      </c>
      <c r="D10" s="19"/>
      <c r="E10" s="25"/>
      <c r="H10" s="19"/>
      <c r="I10" s="19"/>
      <c r="J10" s="19"/>
    </row>
    <row r="11" spans="1:13" s="20" customFormat="1" ht="12.75">
      <c r="A11" s="26"/>
      <c r="D11" s="19"/>
      <c r="E11" s="25"/>
      <c r="M11" s="27"/>
    </row>
    <row r="12" spans="1:13" s="20" customFormat="1" ht="12.75">
      <c r="A12" s="26"/>
      <c r="E12" s="28">
        <f>TRUNC(E1)</f>
        <v>0</v>
      </c>
      <c r="F12" s="20" t="s">
        <v>40</v>
      </c>
      <c r="H12" s="19"/>
      <c r="M12" s="29"/>
    </row>
    <row r="13" spans="1:8" s="20" customFormat="1" ht="12.75">
      <c r="A13" s="30">
        <f>TRUNC(A14/10)</f>
        <v>0</v>
      </c>
      <c r="B13" s="19"/>
      <c r="H13" s="19"/>
    </row>
    <row r="14" spans="1:8" s="20" customFormat="1" ht="12.75">
      <c r="A14" s="30">
        <f>TRUNC(A15/10)</f>
        <v>0</v>
      </c>
      <c r="B14" s="19">
        <f>TRUNC(RIGHT(A14))</f>
        <v>0</v>
      </c>
      <c r="C14" s="20">
        <f>B14</f>
        <v>0</v>
      </c>
      <c r="E14" s="31" t="str">
        <f>IF(B14=1,E42,IF(B14=2,G34,IF(B14=3,G35,IF(B14=4,G36,IF(B14=5,G37,IF(B14=6,G38,IF(B14=7,G39,IF(B14=8,G40,G41))))))))</f>
        <v>девятьсот </v>
      </c>
      <c r="H14" s="19"/>
    </row>
    <row r="15" spans="1:8" s="20" customFormat="1" ht="12.75">
      <c r="A15" s="30">
        <f>TRUNC(A16/10)</f>
        <v>0</v>
      </c>
      <c r="B15" s="19">
        <f>TRUNC(RIGHT(A15))</f>
        <v>0</v>
      </c>
      <c r="C15" s="20">
        <f>IF(B15=1,"",B15)</f>
        <v>0</v>
      </c>
      <c r="E15" s="32">
        <f>IF(OR(C15=0,B15=1),"",IF(B15=2,E34,IF(B15=3,E35,IF(B15=4,E36,IF(B15=5,E37,IF(B15=6,E38,IF(B15=7,E39,IF(B15=8,E40,E41))))))))</f>
      </c>
      <c r="H15" s="19"/>
    </row>
    <row r="16" spans="1:8" s="20" customFormat="1" ht="12.75">
      <c r="A16" s="30">
        <f>TRUNC(A18/10)</f>
        <v>0</v>
      </c>
      <c r="B16" s="19">
        <f>TRUNC(RIGHT(A16))</f>
        <v>0</v>
      </c>
      <c r="C16" s="20">
        <f>IF(B15=1,B16+10,IF(B16=0,0,B16))</f>
        <v>0</v>
      </c>
      <c r="D16" s="20">
        <f>IF(AND(C16&gt;9,C16&lt;16),IF(C16=10,D33,IF(C16=11,D34,IF(C16=12,D35,IF(C16=13,D36,IF(C16=14,D37,IF(C16=15,D38,)))))),"")</f>
      </c>
      <c r="E16" s="32" t="str">
        <f>IF(B16=1,A33,IF(B16=2,A34,IF(B16=3,A35,IF(B16=4,A36,IF(B16=5,A37,IF(B16=6,A38,IF(B16=7,A39,IF(B16=8,A40,A41))))))))</f>
        <v>девять </v>
      </c>
      <c r="F16" s="20">
        <f>IF(AND(C16&gt;15,C16&lt;20),IF(C16=16,D39,IF(C16=17,D40,IF(C16=18,D41,IF(C16=19,D42,)))),"")</f>
      </c>
      <c r="H16" s="19"/>
    </row>
    <row r="17" spans="1:8" s="20" customFormat="1" ht="12.75">
      <c r="A17" s="30"/>
      <c r="B17" s="19"/>
      <c r="D17" s="19"/>
      <c r="E17" s="20">
        <f>B16+B15*10+B14*100</f>
        <v>0</v>
      </c>
      <c r="F17" s="20">
        <f>IF(E17=0,"",IF(B15=1,"миллиардов ",IF(B16=1,"милиард ",IF(OR(B16=2,B16=3,B16=4),"миллиарда ","милиардов "))))</f>
      </c>
      <c r="H17" s="19"/>
    </row>
    <row r="18" spans="1:8" s="20" customFormat="1" ht="12.75">
      <c r="A18" s="30">
        <f>TRUNC(A19/10)</f>
        <v>0</v>
      </c>
      <c r="B18" s="19">
        <f>TRUNC(RIGHT(A18))</f>
        <v>0</v>
      </c>
      <c r="C18" s="20">
        <f>B18</f>
        <v>0</v>
      </c>
      <c r="E18" s="31" t="str">
        <f>IF(B18=1,E42,IF(B18=2,G34,IF(B18=3,G35,IF(B18=4,G36,IF(B18=5,G37,IF(B18=6,G38,IF(B18=7,G39,IF(B18=8,G40,G41))))))))</f>
        <v>девятьсот </v>
      </c>
      <c r="H18" s="19"/>
    </row>
    <row r="19" spans="1:6" ht="12.75">
      <c r="A19" s="30">
        <f>TRUNC(A20/10)</f>
        <v>0</v>
      </c>
      <c r="B19" s="19">
        <f>TRUNC(RIGHT(A19))</f>
        <v>0</v>
      </c>
      <c r="C19" s="20">
        <f>IF(B19=1,"",B19)</f>
        <v>0</v>
      </c>
      <c r="D19" s="20"/>
      <c r="E19" s="32">
        <f>IF(OR(C19=0,B19=1),"",IF(B19=2,E34,IF(B19=3,E35,IF(B19=4,E36,IF(B19=5,E37,IF(B19=6,E38,IF(B19=7,E39,IF(B19=8,E40,E41))))))))</f>
      </c>
      <c r="F19" s="20"/>
    </row>
    <row r="20" spans="1:6" s="20" customFormat="1" ht="12.75">
      <c r="A20" s="30">
        <f>TRUNC(A22/10)</f>
        <v>0</v>
      </c>
      <c r="B20" s="19">
        <f>TRUNC(RIGHT(A20))</f>
        <v>0</v>
      </c>
      <c r="C20" s="20">
        <f>IF(B19=1,B20+10,IF(B20=0,0,B20))</f>
        <v>0</v>
      </c>
      <c r="D20" s="20">
        <f>IF(AND(C20&gt;9,C20&lt;16),IF(C20=10,D33,IF(C20=11,D34,IF(C20=12,D35,IF(C20=13,D36,IF(C20=14,D37,IF(C20=15,D38,)))))),"")</f>
      </c>
      <c r="E20" s="32" t="str">
        <f>IF(B20=1,A33,IF(B20=2,A34,IF(B20=3,A35,IF(B20=4,A36,IF(B20=5,A37,IF(B20=6,A38,IF(B20=7,A39,IF(B20=8,A40,A41))))))))</f>
        <v>девять </v>
      </c>
      <c r="F20" s="20">
        <f>IF(AND(C20&gt;15,C20&lt;20),IF(C20=16,D39,IF(C20=17,D40,IF(C20=18,D41,IF(C20=19,D42,)))),"")</f>
      </c>
    </row>
    <row r="21" spans="1:6" s="20" customFormat="1" ht="12.75">
      <c r="A21" s="30"/>
      <c r="B21" s="19"/>
      <c r="E21" s="20">
        <f>B20+B19*10+B18*100</f>
        <v>0</v>
      </c>
      <c r="F21" s="20">
        <f>IF(E21=0,"",IF(B19=1,"миллионов ",IF(B20=1,"миллион ",IF(OR(B20=2,B20=3,B20=4),"миллиона ","миллионов "))))</f>
      </c>
    </row>
    <row r="22" spans="1:9" s="20" customFormat="1" ht="12.75">
      <c r="A22" s="30">
        <f>TRUNC(A23/10)</f>
        <v>0</v>
      </c>
      <c r="B22" s="19">
        <f>TRUNC(RIGHT(A22))</f>
        <v>0</v>
      </c>
      <c r="C22" s="20">
        <f>B22</f>
        <v>0</v>
      </c>
      <c r="E22" s="31" t="str">
        <f>IF(B22=1,E42,IF(B22=2,G34,IF(B22=3,G35,IF(B22=4,G36,IF(B22=5,G37,IF(B22=6,G38,IF(B22=7,G39,IF(B22=8,G40,G41))))))))</f>
        <v>девятьсот </v>
      </c>
      <c r="I22" s="27"/>
    </row>
    <row r="23" spans="1:5" s="20" customFormat="1" ht="12.75">
      <c r="A23" s="30">
        <f>TRUNC(A24/10)</f>
        <v>0</v>
      </c>
      <c r="B23" s="19">
        <f>TRUNC(RIGHT(A23))</f>
        <v>0</v>
      </c>
      <c r="C23" s="20">
        <f>IF(B23=1,"",B23)</f>
        <v>0</v>
      </c>
      <c r="E23" s="32">
        <f>IF(OR(C23=0,B23=1),"",IF(B23=2,E34,IF(B23=3,E35,IF(B23=4,E36,IF(B23=5,E37,IF(B23=6,E38,IF(B23=7,E39,IF(B23=8,E40,E41))))))))</f>
      </c>
    </row>
    <row r="24" spans="1:6" s="20" customFormat="1" ht="12.75">
      <c r="A24" s="30">
        <f>TRUNC(A26/10)</f>
        <v>0</v>
      </c>
      <c r="B24" s="19">
        <f>TRUNC(RIGHT(A24))</f>
        <v>0</v>
      </c>
      <c r="C24" s="20">
        <f>IF(B23=1,B24+10,IF(B24=0,0,B24))</f>
        <v>0</v>
      </c>
      <c r="D24" s="20">
        <f>IF(AND(C24&gt;9,C24&lt;16),IF(C24=10,D33,IF(C24=11,D34,IF(C24=12,D35,IF(C24=13,D36,IF(C24=14,D37,IF(C24=15,D38,)))))),"")</f>
      </c>
      <c r="E24" s="32" t="str">
        <f>IF(B24=1,B33,IF(B24=2,B34,IF(B24=3,A35,IF(B24=4,A36,IF(B24=5,A37,IF(B24=6,A38,IF(B24=7,A39,IF(B24=8,A40,A41))))))))</f>
        <v>девять </v>
      </c>
      <c r="F24" s="20">
        <f>IF(AND(C24&gt;15,C24&lt;20),IF(C24=16,D39,IF(C24=17,D40,IF(C24=18,D41,IF(C24=19,D42,)))),"")</f>
      </c>
    </row>
    <row r="25" spans="1:6" s="20" customFormat="1" ht="12.75">
      <c r="A25" s="30"/>
      <c r="B25" s="19"/>
      <c r="E25" s="32">
        <f>B22*100+B23*10+B24</f>
        <v>0</v>
      </c>
      <c r="F25" s="20">
        <f>IF(E25=0,"",IF(B23=1,"тысяч ",IF(B24=1,"тысяча ",IF(OR(B24=2,B24=3,B24=4),"тысячи ","тысяч "))))</f>
      </c>
    </row>
    <row r="26" spans="1:5" s="20" customFormat="1" ht="12.75">
      <c r="A26" s="30">
        <f>TRUNC(A27/10)</f>
        <v>0</v>
      </c>
      <c r="B26" s="19">
        <f>TRUNC(RIGHT(A26))</f>
        <v>0</v>
      </c>
      <c r="C26" s="20">
        <f>B26</f>
        <v>0</v>
      </c>
      <c r="E26" s="31" t="str">
        <f>IF(B26=1,E42,IF(B26=2,G34,IF(B26=3,G35,IF(B26=4,G36,IF(B26=5,G37,IF(B26=6,G38,IF(B26=7,G39,IF(B26=8,G40,G41))))))))</f>
        <v>девятьсот </v>
      </c>
    </row>
    <row r="27" spans="1:7" s="20" customFormat="1" ht="12.75">
      <c r="A27" s="30">
        <f>TRUNC(A28/10)</f>
        <v>0</v>
      </c>
      <c r="B27" s="33">
        <f>TRUNC(RIGHT(A27))</f>
        <v>0</v>
      </c>
      <c r="C27" s="20">
        <f>IF(B27=1,"",B27)</f>
        <v>0</v>
      </c>
      <c r="E27" s="32">
        <f>IF(OR(C27=0,B27=1),"",IF(C27=2,E34,IF(C27=3,E35,IF(C27=4,E36,IF(C27=5,E37,IF(C27=6,E38,IF(C27=7,E39,IF(C27=8,E40,E41))))))))</f>
      </c>
      <c r="G27" s="19"/>
    </row>
    <row r="28" spans="1:7" s="20" customFormat="1" ht="12.75">
      <c r="A28" s="30">
        <f>E12</f>
        <v>0</v>
      </c>
      <c r="B28" s="19">
        <f>TRUNC(RIGHT(A28))</f>
        <v>0</v>
      </c>
      <c r="C28" s="20">
        <f>IF(B27=1,B28+10,IF(B28=0,0,B28))</f>
        <v>0</v>
      </c>
      <c r="D28" s="20">
        <f>IF(AND(C28&gt;9,C28&lt;16),IF(C28=10,D33,IF(C28=11,D34,IF(C28=12,D35,IF(C28=13,D36,IF(C28=14,D37,IF(C28=15,D38,)))))),"")</f>
      </c>
      <c r="E28" s="32" t="str">
        <f>IF(B28=1,A33,IF(B28=2,A34,IF(B28=3,A35,IF(B28=4,A36,IF(B28=5,A37,IF(B28=6,A38,IF(B28=7,A39,IF(B28=8,A40,A41))))))))</f>
        <v>девять </v>
      </c>
      <c r="F28" s="20">
        <f>IF(AND(C28&gt;15,C28&lt;20),IF(C28=16,D39,IF(C28=17,D40,IF(C28=18,D41,IF(C28=19,D42,)))),"")</f>
      </c>
      <c r="G28" s="19"/>
    </row>
    <row r="29" spans="1:7" s="20" customFormat="1" ht="12.75">
      <c r="A29" s="26"/>
      <c r="B29" s="33"/>
      <c r="C29" s="19"/>
      <c r="E29" s="32">
        <f>B26*100+B27*10+B28</f>
        <v>0</v>
      </c>
      <c r="F29" s="20" t="str">
        <f>IF(E29+E25+E21+E17=0,"ноль белорусских рублей ",IF(C28=1,"белорусский рубль ",IF(OR(C28=2,C28=3,C28=4),"белорусских рубля ","белорусских рублей ")))</f>
        <v>ноль белорусских рублей </v>
      </c>
      <c r="G29" s="19"/>
    </row>
    <row r="30" spans="1:8" s="20" customFormat="1" ht="12.75">
      <c r="A30" s="34">
        <f>ROUND(100*(E1-E12),0)</f>
        <v>0</v>
      </c>
      <c r="C30" s="19">
        <f>TRUNC(A30/10)</f>
        <v>0</v>
      </c>
      <c r="E30" s="32">
        <f>IF(OR(C30=1,C30=0),"",IF(C30=2,E34,IF(C30=3,E35,IF(C30=4,E36,IF(C30=5,E37,IF(C30=6,E38,IF(C30=7,E39,IF(C30=8,E40,E41))))))))</f>
      </c>
      <c r="H30" s="19"/>
    </row>
    <row r="31" spans="3:8" s="20" customFormat="1" ht="12.75">
      <c r="C31" s="19">
        <f>TRUNC(A30-C30*10)</f>
        <v>0</v>
      </c>
      <c r="E31" s="32" t="str">
        <f>IF(C31=1,B33,IF(C31=2,B34,IF(C31=3,A35,IF(C31=4,A36,IF(C31=5,A37,IF(C31=6,A38,IF(C31=7,A39,IF(C31=8,A40,A41))))))))</f>
        <v>девять </v>
      </c>
      <c r="H31" s="19"/>
    </row>
    <row r="32" s="20" customFormat="1" ht="12.75">
      <c r="H32" s="19"/>
    </row>
    <row r="33" spans="1:8" s="20" customFormat="1" ht="12.75">
      <c r="A33" s="20" t="s">
        <v>41</v>
      </c>
      <c r="B33" s="20" t="s">
        <v>42</v>
      </c>
      <c r="D33" s="20" t="s">
        <v>43</v>
      </c>
      <c r="H33" s="19"/>
    </row>
    <row r="34" spans="1:7" s="20" customFormat="1" ht="12.75">
      <c r="A34" s="20" t="s">
        <v>44</v>
      </c>
      <c r="B34" s="20" t="s">
        <v>45</v>
      </c>
      <c r="D34" s="20" t="s">
        <v>46</v>
      </c>
      <c r="E34" s="20" t="s">
        <v>47</v>
      </c>
      <c r="G34" s="20" t="s">
        <v>48</v>
      </c>
    </row>
    <row r="35" spans="1:7" s="20" customFormat="1" ht="12.75">
      <c r="A35" s="20" t="s">
        <v>49</v>
      </c>
      <c r="D35" s="20" t="s">
        <v>50</v>
      </c>
      <c r="E35" s="20" t="s">
        <v>51</v>
      </c>
      <c r="G35" s="20" t="s">
        <v>52</v>
      </c>
    </row>
    <row r="36" spans="1:7" s="20" customFormat="1" ht="12.75">
      <c r="A36" s="20" t="s">
        <v>53</v>
      </c>
      <c r="D36" s="20" t="s">
        <v>54</v>
      </c>
      <c r="E36" s="20" t="s">
        <v>55</v>
      </c>
      <c r="G36" s="20" t="s">
        <v>56</v>
      </c>
    </row>
    <row r="37" spans="1:7" s="20" customFormat="1" ht="12.75">
      <c r="A37" s="20" t="s">
        <v>57</v>
      </c>
      <c r="D37" s="20" t="s">
        <v>58</v>
      </c>
      <c r="E37" s="20" t="s">
        <v>59</v>
      </c>
      <c r="G37" s="20" t="s">
        <v>60</v>
      </c>
    </row>
    <row r="38" spans="1:7" s="20" customFormat="1" ht="12.75">
      <c r="A38" s="20" t="s">
        <v>61</v>
      </c>
      <c r="D38" s="20" t="s">
        <v>62</v>
      </c>
      <c r="E38" s="20" t="s">
        <v>63</v>
      </c>
      <c r="G38" s="20" t="s">
        <v>64</v>
      </c>
    </row>
    <row r="39" spans="1:7" s="20" customFormat="1" ht="12.75">
      <c r="A39" s="20" t="s">
        <v>65</v>
      </c>
      <c r="D39" s="20" t="s">
        <v>66</v>
      </c>
      <c r="E39" s="20" t="s">
        <v>67</v>
      </c>
      <c r="G39" s="20" t="s">
        <v>68</v>
      </c>
    </row>
    <row r="40" spans="1:7" s="20" customFormat="1" ht="12.75">
      <c r="A40" s="35" t="s">
        <v>69</v>
      </c>
      <c r="D40" s="20" t="s">
        <v>70</v>
      </c>
      <c r="E40" s="20" t="s">
        <v>71</v>
      </c>
      <c r="G40" s="20" t="s">
        <v>72</v>
      </c>
    </row>
    <row r="41" spans="1:7" s="20" customFormat="1" ht="12.75">
      <c r="A41" s="20" t="s">
        <v>73</v>
      </c>
      <c r="D41" s="20" t="s">
        <v>74</v>
      </c>
      <c r="E41" s="20" t="s">
        <v>75</v>
      </c>
      <c r="G41" s="20" t="s">
        <v>76</v>
      </c>
    </row>
    <row r="42" spans="4:8" s="20" customFormat="1" ht="12.75">
      <c r="D42" s="20" t="s">
        <v>77</v>
      </c>
      <c r="E42" s="20" t="s">
        <v>78</v>
      </c>
      <c r="H42" s="19"/>
    </row>
    <row r="43" s="20" customFormat="1" ht="12.75">
      <c r="H43" s="19"/>
    </row>
    <row r="44" s="20" customFormat="1" ht="12.75">
      <c r="H44" s="19"/>
    </row>
    <row r="45" s="20" customFormat="1" ht="12.75">
      <c r="H45" s="19"/>
    </row>
    <row r="46" s="20" customFormat="1" ht="12.75">
      <c r="H46" s="19"/>
    </row>
    <row r="47" s="20" customFormat="1" ht="12.75">
      <c r="H47" s="19"/>
    </row>
    <row r="48" s="20" customFormat="1" ht="12.75">
      <c r="H48" s="19"/>
    </row>
    <row r="96" spans="1:4" ht="12.75">
      <c r="A96" s="179"/>
      <c r="B96" s="179"/>
      <c r="C96" s="179"/>
      <c r="D96" s="179"/>
    </row>
  </sheetData>
  <sheetProtection/>
  <mergeCells count="3">
    <mergeCell ref="N2:O2"/>
    <mergeCell ref="K3:M3"/>
    <mergeCell ref="A96:D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User</cp:lastModifiedBy>
  <cp:lastPrinted>2017-12-27T07:14:06Z</cp:lastPrinted>
  <dcterms:created xsi:type="dcterms:W3CDTF">2003-11-27T08:38:04Z</dcterms:created>
  <dcterms:modified xsi:type="dcterms:W3CDTF">2017-12-27T07:20:17Z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184, 2007, 8/16834, стр. 54</vt:lpwstr>
  </property>
</Properties>
</file>