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135" activeTab="0"/>
  </bookViews>
  <sheets>
    <sheet name="Акт приемки (передачи) ТМЦ" sheetId="1" r:id="rId1"/>
    <sheet name="пропись количество" sheetId="2" state="hidden" r:id="rId2"/>
    <sheet name="пропись сумма" sheetId="3" state="hidden" r:id="rId3"/>
  </sheets>
  <definedNames>
    <definedName name="КТ">'Акт приемки (передачи) ТМЦ'!$105:$105</definedName>
    <definedName name="_xlnm.Print_Area" localSheetId="0">'Акт приемки (передачи) ТМЦ'!$A$1:$DH$152</definedName>
  </definedNames>
  <calcPr fullCalcOnLoad="1"/>
</workbook>
</file>

<file path=xl/sharedStrings.xml><?xml version="1.0" encoding="utf-8"?>
<sst xmlns="http://schemas.openxmlformats.org/spreadsheetml/2006/main" count="232" uniqueCount="161">
  <si>
    <t>УТВЕРЖДАЮ</t>
  </si>
  <si>
    <t>"</t>
  </si>
  <si>
    <t>г.</t>
  </si>
  <si>
    <t>АКТ</t>
  </si>
  <si>
    <t>№</t>
  </si>
  <si>
    <t>приемки (передачи)</t>
  </si>
  <si>
    <t>товарно-материальных ценностей</t>
  </si>
  <si>
    <t>(должность, инициалы, фамилия)</t>
  </si>
  <si>
    <t>Сведения о товарно-материальных ценностях:</t>
  </si>
  <si>
    <t>№ п/п</t>
  </si>
  <si>
    <t>Наименование, сорт, краткая характеристика ТМЦ</t>
  </si>
  <si>
    <t>Количество</t>
  </si>
  <si>
    <t xml:space="preserve">Цена,  руб </t>
  </si>
  <si>
    <t>Сумма, руб</t>
  </si>
  <si>
    <t xml:space="preserve">Докумен-тальное </t>
  </si>
  <si>
    <t>x</t>
  </si>
  <si>
    <t>Всего</t>
  </si>
  <si>
    <t>Количество принятых  (переданных) товарно-материальных ценностей)</t>
  </si>
  <si>
    <t>(цифрами</t>
  </si>
  <si>
    <t>и прописью)</t>
  </si>
  <si>
    <t>Товарно-материальные ценности приняты (переданы) на сумму</t>
  </si>
  <si>
    <t>При приемке (передаче) товарно-материальных ценностей обнаружены следующие дефекты</t>
  </si>
  <si>
    <t>Заключение комиссии</t>
  </si>
  <si>
    <t>Председатель комиссии</t>
  </si>
  <si>
    <t>(должность)</t>
  </si>
  <si>
    <t>(подпись)</t>
  </si>
  <si>
    <t>(инициалы, фамилия)</t>
  </si>
  <si>
    <t>Материально ответственные лица:</t>
  </si>
  <si>
    <t>Сдал</t>
  </si>
  <si>
    <t>Принял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</si>
  <si>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</si>
  <si>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</si>
  <si>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</si>
  <si>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</si>
  <si>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</si>
  <si>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</si>
  <si>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</si>
  <si>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</si>
  <si>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</si>
  <si>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</si>
  <si>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</si>
  <si>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</si>
  <si>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</si>
  <si>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</si>
  <si>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</si>
  <si>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</si>
  <si>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</si>
  <si>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</si>
  <si>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</si>
  <si>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</si>
  <si>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</si>
  <si>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</si>
  <si>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</si>
  <si>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</si>
  <si>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</si>
  <si>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</si>
  <si>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</si>
  <si>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</si>
  <si>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</si>
  <si>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</si>
  <si>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</si>
  <si>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</si>
  <si>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</si>
  <si>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</si>
  <si>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</si>
  <si>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</si>
  <si>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</si>
  <si>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</si>
  <si>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</si>
  <si>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</si>
  <si>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</si>
  <si>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</si>
  <si>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</si>
  <si>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</si>
  <si>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1</t>
  </si>
  <si>
    <t>В ячейках, помеченных цветом, содержатся формулы. Не рекомендуется удалять информацию из данных ячеек!</t>
  </si>
  <si>
    <t>2</t>
  </si>
  <si>
    <t>Докумен-тальная</t>
  </si>
  <si>
    <t>подпись</t>
  </si>
  <si>
    <t>расшифровка подписи</t>
  </si>
  <si>
    <t>наименование должности руководителя организации</t>
  </si>
  <si>
    <t>место составления акта приемки (передачи)</t>
  </si>
  <si>
    <t>20</t>
  </si>
  <si>
    <t>Основание:     приказ руководителя от</t>
  </si>
  <si>
    <t>Председатель</t>
  </si>
  <si>
    <t>Члены комиссии</t>
  </si>
  <si>
    <t>Ед. изм.</t>
  </si>
  <si>
    <t>Фактичес-кое</t>
  </si>
  <si>
    <t>Фактичес-кая</t>
  </si>
  <si>
    <t>Инв. номер</t>
  </si>
  <si>
    <t>наименование организации</t>
  </si>
  <si>
    <t>УО "Брестский государственный университет им. А.С.Пушкина"</t>
  </si>
  <si>
    <t>Настоящий акт составлен  комиссией в составе: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</si>
  <si>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</si>
  <si>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</si>
  <si>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</si>
  <si>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</si>
  <si>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</si>
  <si>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</si>
  <si>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</si>
  <si>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</si>
  <si>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</si>
  <si>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</si>
  <si>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</si>
  <si>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</si>
  <si>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</si>
  <si>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</si>
  <si>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</si>
  <si>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</si>
  <si>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</si>
  <si>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</si>
  <si>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</si>
  <si>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</si>
  <si>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</si>
  <si>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</si>
  <si>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</si>
  <si>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</si>
  <si>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</si>
  <si>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</si>
  <si>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</si>
  <si>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</si>
  <si>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</si>
  <si>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</si>
  <si>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</si>
  <si>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</si>
  <si>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</si>
  <si>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</si>
  <si>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</si>
  <si>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</si>
  <si>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</si>
  <si>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</si>
  <si>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</si>
  <si>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</si>
  <si>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</si>
  <si>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</si>
  <si>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</si>
  <si>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</si>
  <si>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</si>
  <si>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</si>
  <si>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</si>
  <si>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</si>
  <si>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</si>
  <si>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</si>
  <si>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</si>
  <si>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</si>
  <si>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</si>
  <si>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</si>
  <si>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</si>
  <si>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</si>
  <si>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</si>
  <si>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</si>
  <si>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</si>
  <si>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</si>
  <si>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</si>
  <si>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</si>
  <si>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</si>
  <si>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</si>
  <si>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</si>
  <si>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</si>
  <si>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от                                           20    г.</t>
  </si>
  <si>
    <t>"      "                              20    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</si>
</sst>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d\ mmmm\,\ yyyy"/>
    <numFmt numFmtId="174" formatCode="_-* #,##0.00[$р.-419]_-;\-* #,##0.00[$р.-419]_-;_-* &quot;-&quot;??[$р.-419]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_-* #,##0.0_р_._-;\-* #,##0.0_р_._-;_-* &quot;-&quot;?_р_._-;_-@_-"/>
    <numFmt numFmtId="181" formatCode="0.0%"/>
  </numFmts>
  <fonts count="39">
    <font>
      <sz val="10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u val="single"/>
      <sz val="10"/>
      <color indexed="12"/>
      <name val="Arial Cyr"/>
      <family val="0"/>
    </font>
    <font>
      <b/>
      <sz val="10"/>
      <color indexed="16"/>
      <name val="Times New Roman CYR"/>
      <family val="0"/>
    </font>
    <font>
      <sz val="10"/>
      <color indexed="22"/>
      <name val="Arial Cyr"/>
      <family val="0"/>
    </font>
    <font>
      <b/>
      <sz val="12"/>
      <color indexed="22"/>
      <name val="Arial Cyr"/>
      <family val="2"/>
    </font>
    <font>
      <sz val="8"/>
      <color indexed="22"/>
      <name val="Arial Cyr"/>
      <family val="2"/>
    </font>
    <font>
      <b/>
      <sz val="10"/>
      <color indexed="22"/>
      <name val="Arial Cyr"/>
      <family val="0"/>
    </font>
    <font>
      <sz val="10"/>
      <color indexed="22"/>
      <name val="Times New Roman"/>
      <family val="1"/>
    </font>
    <font>
      <sz val="8"/>
      <color indexed="22"/>
      <name val="Arial CYR"/>
      <family val="0"/>
    </font>
    <font>
      <sz val="9"/>
      <color indexed="22"/>
      <name val="Arial Cyr"/>
      <family val="2"/>
    </font>
    <font>
      <u val="single"/>
      <sz val="10"/>
      <color indexed="22"/>
      <name val="Arial Cyr"/>
      <family val="0"/>
    </font>
    <font>
      <u val="single"/>
      <sz val="10"/>
      <color indexed="36"/>
      <name val="Times New Roman CYR"/>
      <family val="1"/>
    </font>
    <font>
      <b/>
      <sz val="10"/>
      <name val="Times New Roman CYR"/>
      <family val="0"/>
    </font>
    <font>
      <sz val="11"/>
      <name val="Times New Roman CYR"/>
      <family val="1"/>
    </font>
    <font>
      <i/>
      <sz val="7"/>
      <name val="Times New Roman CYR"/>
      <family val="1"/>
    </font>
    <font>
      <b/>
      <sz val="7.5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6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0" fillId="0" borderId="0">
      <alignment horizontal="justify"/>
      <protection/>
    </xf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2" borderId="0" applyNumberFormat="0" applyBorder="0" applyAlignment="0" applyProtection="0"/>
    <xf numFmtId="49" fontId="0" fillId="0" borderId="1">
      <alignment horizontal="left"/>
      <protection/>
    </xf>
    <xf numFmtId="0" fontId="29" fillId="3" borderId="2" applyNumberFormat="0" applyAlignment="0" applyProtection="0"/>
    <xf numFmtId="0" fontId="30" fillId="9" borderId="3" applyNumberFormat="0" applyAlignment="0" applyProtection="0"/>
    <xf numFmtId="0" fontId="31" fillId="9" borderId="2" applyNumberFormat="0" applyAlignment="0" applyProtection="0"/>
    <xf numFmtId="0" fontId="7" fillId="0" borderId="0" applyNumberFormat="0" applyFill="0" applyBorder="0" applyAlignment="0" applyProtection="0"/>
    <xf numFmtId="49" fontId="0" fillId="0" borderId="1">
      <alignment horizont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>
      <alignment horizontal="center" vertical="top" wrapText="1"/>
      <protection/>
    </xf>
    <xf numFmtId="0" fontId="3" fillId="0" borderId="1">
      <alignment horizontal="center" vertical="center" wrapText="1"/>
      <protection/>
    </xf>
    <xf numFmtId="0" fontId="4" fillId="0" borderId="0">
      <alignment horizontal="right" vertical="top"/>
      <protection/>
    </xf>
    <xf numFmtId="0" fontId="36" fillId="0" borderId="7" applyNumberFormat="0" applyFill="0" applyAlignment="0" applyProtection="0"/>
    <xf numFmtId="0" fontId="33" fillId="14" borderId="8" applyNumberFormat="0" applyAlignment="0" applyProtection="0"/>
    <xf numFmtId="0" fontId="22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5" fillId="0" borderId="0">
      <alignment horizontal="left"/>
      <protection/>
    </xf>
    <xf numFmtId="49" fontId="6" fillId="0" borderId="0">
      <alignment horizontal="center" vertical="top"/>
      <protection/>
    </xf>
    <xf numFmtId="0" fontId="0" fillId="0" borderId="9">
      <alignment horizontal="center"/>
      <protection/>
    </xf>
    <xf numFmtId="0" fontId="35" fillId="0" borderId="0" applyNumberFormat="0" applyFill="0" applyBorder="0" applyAlignment="0" applyProtection="0"/>
    <xf numFmtId="0" fontId="4" fillId="0" borderId="0">
      <alignment horizontal="right" vertical="top" wrapText="1"/>
      <protection/>
    </xf>
    <xf numFmtId="0" fontId="0" fillId="5" borderId="10" applyNumberFormat="0" applyFont="0" applyAlignment="0" applyProtection="0"/>
    <xf numFmtId="9" fontId="1" fillId="0" borderId="0" applyFont="0" applyFill="0" applyBorder="0" applyAlignment="0" applyProtection="0"/>
    <xf numFmtId="0" fontId="32" fillId="0" borderId="11" applyNumberFormat="0" applyFill="0" applyAlignment="0" applyProtection="0"/>
    <xf numFmtId="0" fontId="0" fillId="0" borderId="1">
      <alignment horizontal="center"/>
      <protection/>
    </xf>
    <xf numFmtId="0" fontId="34" fillId="0" borderId="0" applyNumberFormat="0" applyFill="0" applyBorder="0" applyAlignment="0" applyProtection="0"/>
    <xf numFmtId="0" fontId="4" fillId="0" borderId="0">
      <alignment horizontal="justify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102"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9" fillId="9" borderId="0" xfId="59" applyNumberFormat="1" applyFont="1" applyFill="1" applyProtection="1">
      <alignment/>
      <protection hidden="1"/>
    </xf>
    <xf numFmtId="0" fontId="9" fillId="9" borderId="0" xfId="59" applyNumberFormat="1" applyFont="1" applyFill="1" applyBorder="1" applyProtection="1">
      <alignment/>
      <protection hidden="1"/>
    </xf>
    <xf numFmtId="4" fontId="10" fillId="9" borderId="0" xfId="59" applyNumberFormat="1" applyFont="1" applyFill="1" applyBorder="1" applyAlignment="1" applyProtection="1">
      <alignment horizontal="right"/>
      <protection hidden="1"/>
    </xf>
    <xf numFmtId="0" fontId="9" fillId="9" borderId="0" xfId="59" applyNumberFormat="1" applyFont="1" applyFill="1" applyAlignment="1" applyProtection="1">
      <alignment horizontal="left"/>
      <protection hidden="1"/>
    </xf>
    <xf numFmtId="0" fontId="11" fillId="9" borderId="0" xfId="59" applyNumberFormat="1" applyFont="1" applyFill="1" applyProtection="1">
      <alignment/>
      <protection hidden="1"/>
    </xf>
    <xf numFmtId="0" fontId="12" fillId="9" borderId="0" xfId="59" applyNumberFormat="1" applyFont="1" applyFill="1" applyProtection="1">
      <alignment/>
      <protection hidden="1"/>
    </xf>
    <xf numFmtId="4" fontId="10" fillId="9" borderId="0" xfId="59" applyNumberFormat="1" applyFont="1" applyFill="1" applyAlignment="1" applyProtection="1">
      <alignment horizontal="right"/>
      <protection hidden="1"/>
    </xf>
    <xf numFmtId="0" fontId="13" fillId="9" borderId="0" xfId="59" applyFont="1" applyFill="1" applyProtection="1">
      <alignment/>
      <protection hidden="1"/>
    </xf>
    <xf numFmtId="0" fontId="9" fillId="9" borderId="0" xfId="59" applyFont="1" applyFill="1" applyProtection="1">
      <alignment/>
      <protection hidden="1"/>
    </xf>
    <xf numFmtId="0" fontId="9" fillId="9" borderId="0" xfId="59" applyFont="1" applyFill="1" applyAlignment="1" applyProtection="1">
      <alignment horizontal="left"/>
      <protection hidden="1"/>
    </xf>
    <xf numFmtId="0" fontId="9" fillId="9" borderId="0" xfId="59" applyFont="1" applyFill="1" applyAlignment="1" applyProtection="1">
      <alignment horizontal="center"/>
      <protection hidden="1"/>
    </xf>
    <xf numFmtId="0" fontId="12" fillId="9" borderId="0" xfId="59" applyNumberFormat="1" applyFont="1" applyFill="1" applyProtection="1">
      <alignment/>
      <protection hidden="1"/>
    </xf>
    <xf numFmtId="173" fontId="9" fillId="9" borderId="0" xfId="59" applyNumberFormat="1" applyFont="1" applyFill="1" applyBorder="1" applyAlignment="1" applyProtection="1">
      <alignment horizontal="left"/>
      <protection hidden="1"/>
    </xf>
    <xf numFmtId="0" fontId="14" fillId="9" borderId="0" xfId="59" applyNumberFormat="1" applyFont="1" applyFill="1" applyProtection="1">
      <alignment/>
      <protection hidden="1"/>
    </xf>
    <xf numFmtId="0" fontId="9" fillId="9" borderId="0" xfId="59" applyNumberFormat="1" applyFont="1" applyFill="1" applyAlignment="1" applyProtection="1">
      <alignment horizontal="right"/>
      <protection hidden="1"/>
    </xf>
    <xf numFmtId="0" fontId="9" fillId="9" borderId="0" xfId="59" applyNumberFormat="1" applyFont="1" applyFill="1" applyAlignment="1" applyProtection="1">
      <alignment horizontal="right"/>
      <protection hidden="1"/>
    </xf>
    <xf numFmtId="0" fontId="9" fillId="9" borderId="0" xfId="59" applyNumberFormat="1" applyFont="1" applyFill="1" applyProtection="1">
      <alignment/>
      <protection hidden="1"/>
    </xf>
    <xf numFmtId="0" fontId="12" fillId="9" borderId="0" xfId="59" applyNumberFormat="1" applyFont="1" applyFill="1" applyAlignment="1" applyProtection="1">
      <alignment horizontal="center"/>
      <protection hidden="1"/>
    </xf>
    <xf numFmtId="174" fontId="9" fillId="9" borderId="0" xfId="59" applyNumberFormat="1" applyFont="1" applyFill="1" applyProtection="1">
      <alignment/>
      <protection hidden="1"/>
    </xf>
    <xf numFmtId="2" fontId="9" fillId="9" borderId="0" xfId="59" applyNumberFormat="1" applyFont="1" applyFill="1" applyAlignment="1" applyProtection="1">
      <alignment horizontal="right"/>
      <protection hidden="1"/>
    </xf>
    <xf numFmtId="22" fontId="9" fillId="9" borderId="0" xfId="59" applyNumberFormat="1" applyFont="1" applyFill="1" applyProtection="1">
      <alignment/>
      <protection hidden="1"/>
    </xf>
    <xf numFmtId="0" fontId="11" fillId="9" borderId="0" xfId="59" applyNumberFormat="1" applyFont="1" applyFill="1" applyAlignment="1" applyProtection="1">
      <alignment shrinkToFit="1"/>
      <protection hidden="1"/>
    </xf>
    <xf numFmtId="0" fontId="9" fillId="9" borderId="0" xfId="59" applyNumberFormat="1" applyFont="1" applyFill="1" applyAlignment="1" applyProtection="1">
      <alignment horizontal="left"/>
      <protection hidden="1"/>
    </xf>
    <xf numFmtId="14" fontId="9" fillId="9" borderId="0" xfId="59" applyNumberFormat="1" applyFont="1" applyFill="1" applyProtection="1">
      <alignment/>
      <protection hidden="1"/>
    </xf>
    <xf numFmtId="4" fontId="9" fillId="9" borderId="0" xfId="59" applyNumberFormat="1" applyFont="1" applyFill="1" applyAlignment="1" applyProtection="1">
      <alignment horizontal="right"/>
      <protection hidden="1"/>
    </xf>
    <xf numFmtId="22" fontId="9" fillId="9" borderId="0" xfId="59" applyNumberFormat="1" applyFont="1" applyFill="1" applyProtection="1">
      <alignment/>
      <protection hidden="1"/>
    </xf>
    <xf numFmtId="4" fontId="9" fillId="9" borderId="0" xfId="59" applyNumberFormat="1" applyFont="1" applyFill="1" applyAlignment="1" applyProtection="1">
      <alignment horizontal="left"/>
      <protection hidden="1"/>
    </xf>
    <xf numFmtId="0" fontId="15" fillId="9" borderId="0" xfId="59" applyNumberFormat="1" applyFont="1" applyFill="1" applyProtection="1">
      <alignment/>
      <protection hidden="1"/>
    </xf>
    <xf numFmtId="0" fontId="15" fillId="9" borderId="0" xfId="59" applyNumberFormat="1" applyFont="1" applyFill="1" applyAlignment="1" applyProtection="1">
      <alignment shrinkToFit="1"/>
      <protection hidden="1"/>
    </xf>
    <xf numFmtId="3" fontId="9" fillId="9" borderId="0" xfId="59" applyNumberFormat="1" applyFont="1" applyFill="1" applyProtection="1">
      <alignment/>
      <protection hidden="1"/>
    </xf>
    <xf numFmtId="1" fontId="9" fillId="9" borderId="0" xfId="59" applyNumberFormat="1" applyFont="1" applyFill="1" applyAlignment="1" applyProtection="1">
      <alignment horizontal="right"/>
      <protection hidden="1"/>
    </xf>
    <xf numFmtId="0" fontId="9" fillId="9" borderId="0" xfId="59" applyNumberFormat="1" applyFont="1" applyFill="1" applyBorder="1" applyProtection="1">
      <alignment/>
      <protection hidden="1"/>
    </xf>
    <xf numFmtId="0" fontId="5" fillId="4" borderId="0" xfId="62" applyFont="1" applyFill="1">
      <alignment horizontal="left"/>
      <protection/>
    </xf>
    <xf numFmtId="0" fontId="0" fillId="4" borderId="0" xfId="0" applyFill="1" applyAlignment="1">
      <alignment/>
    </xf>
    <xf numFmtId="49" fontId="19" fillId="4" borderId="0" xfId="64" applyNumberFormat="1" applyFont="1" applyFill="1" applyBorder="1" applyAlignment="1" applyProtection="1">
      <alignment shrinkToFit="1"/>
      <protection locked="0"/>
    </xf>
    <xf numFmtId="49" fontId="0" fillId="4" borderId="0" xfId="64" applyNumberFormat="1" applyFill="1" applyBorder="1" applyAlignment="1" applyProtection="1">
      <alignment shrinkToFit="1"/>
      <protection locked="0"/>
    </xf>
    <xf numFmtId="0" fontId="0" fillId="4" borderId="0" xfId="0" applyFill="1" applyBorder="1" applyAlignment="1">
      <alignment horizontal="left"/>
    </xf>
    <xf numFmtId="49" fontId="20" fillId="4" borderId="0" xfId="63" applyFont="1" applyFill="1" applyAlignment="1">
      <alignment vertical="top"/>
      <protection/>
    </xf>
    <xf numFmtId="0" fontId="0" fillId="4" borderId="0" xfId="0" applyFill="1" applyAlignment="1" applyProtection="1">
      <alignment horizontal="left"/>
      <protection locked="0"/>
    </xf>
    <xf numFmtId="49" fontId="19" fillId="4" borderId="9" xfId="64" applyNumberFormat="1" applyFont="1" applyFill="1" applyAlignment="1" applyProtection="1">
      <alignment horizontal="center" shrinkToFit="1"/>
      <protection locked="0"/>
    </xf>
    <xf numFmtId="0" fontId="8" fillId="9" borderId="0" xfId="0" applyFont="1" applyFill="1" applyAlignment="1">
      <alignment horizontal="center" vertical="center" wrapText="1"/>
    </xf>
    <xf numFmtId="2" fontId="19" fillId="18" borderId="9" xfId="64" applyNumberFormat="1" applyFont="1" applyFill="1" applyAlignment="1" applyProtection="1">
      <alignment horizontal="center" shrinkToFit="1"/>
      <protection hidden="1"/>
    </xf>
    <xf numFmtId="49" fontId="20" fillId="4" borderId="0" xfId="63" applyFont="1" applyFill="1">
      <alignment horizontal="center" vertical="top"/>
      <protection/>
    </xf>
    <xf numFmtId="0" fontId="19" fillId="18" borderId="9" xfId="64" applyFont="1" applyFill="1" applyProtection="1">
      <alignment horizontal="center"/>
      <protection hidden="1"/>
    </xf>
    <xf numFmtId="49" fontId="0" fillId="4" borderId="12" xfId="70" applyNumberFormat="1" applyFill="1" applyBorder="1" applyAlignment="1" applyProtection="1">
      <alignment horizontal="center" wrapText="1"/>
      <protection locked="0"/>
    </xf>
    <xf numFmtId="49" fontId="0" fillId="4" borderId="13" xfId="70" applyNumberFormat="1" applyFill="1" applyBorder="1" applyAlignment="1" applyProtection="1">
      <alignment horizontal="center" wrapText="1"/>
      <protection locked="0"/>
    </xf>
    <xf numFmtId="49" fontId="0" fillId="4" borderId="14" xfId="70" applyNumberFormat="1" applyFill="1" applyBorder="1" applyAlignment="1" applyProtection="1">
      <alignment horizontal="center" wrapText="1"/>
      <protection locked="0"/>
    </xf>
    <xf numFmtId="0" fontId="0" fillId="4" borderId="15" xfId="70" applyNumberFormat="1" applyFill="1" applyBorder="1" applyAlignment="1" applyProtection="1">
      <alignment horizontal="center" shrinkToFit="1"/>
      <protection locked="0"/>
    </xf>
    <xf numFmtId="2" fontId="0" fillId="4" borderId="1" xfId="70" applyNumberFormat="1" applyFill="1" applyAlignment="1" applyProtection="1">
      <alignment horizontal="center" shrinkToFit="1"/>
      <protection locked="0"/>
    </xf>
    <xf numFmtId="2" fontId="0" fillId="18" borderId="15" xfId="70" applyNumberFormat="1" applyFill="1" applyBorder="1" applyAlignment="1" applyProtection="1">
      <alignment horizontal="center" shrinkToFit="1"/>
      <protection hidden="1"/>
    </xf>
    <xf numFmtId="49" fontId="20" fillId="4" borderId="16" xfId="63" applyFont="1" applyFill="1" applyBorder="1" applyAlignment="1">
      <alignment horizontal="center" vertical="top"/>
      <protection/>
    </xf>
    <xf numFmtId="0" fontId="0" fillId="4" borderId="0" xfId="0" applyFill="1" applyAlignment="1">
      <alignment horizontal="left"/>
    </xf>
    <xf numFmtId="49" fontId="0" fillId="4" borderId="1" xfId="70" applyNumberFormat="1" applyFont="1" applyFill="1" applyAlignment="1" applyProtection="1">
      <alignment horizontal="center" shrinkToFit="1"/>
      <protection locked="0"/>
    </xf>
    <xf numFmtId="49" fontId="0" fillId="4" borderId="1" xfId="70" applyNumberFormat="1" applyFill="1" applyAlignment="1" applyProtection="1">
      <alignment horizontal="center" shrinkToFit="1"/>
      <protection locked="0"/>
    </xf>
    <xf numFmtId="49" fontId="0" fillId="4" borderId="1" xfId="70" applyNumberFormat="1" applyFill="1" applyAlignment="1" applyProtection="1">
      <alignment horizontal="left" wrapText="1"/>
      <protection locked="0"/>
    </xf>
    <xf numFmtId="0" fontId="0" fillId="4" borderId="0" xfId="0" applyFill="1" applyAlignment="1">
      <alignment horizontal="left"/>
    </xf>
    <xf numFmtId="0" fontId="5" fillId="4" borderId="0" xfId="62" applyFont="1" applyFill="1" applyAlignment="1">
      <alignment horizontal="left"/>
      <protection/>
    </xf>
    <xf numFmtId="2" fontId="0" fillId="18" borderId="1" xfId="70" applyNumberFormat="1" applyFill="1" applyAlignment="1" applyProtection="1">
      <alignment horizontal="center" shrinkToFit="1"/>
      <protection hidden="1"/>
    </xf>
    <xf numFmtId="0" fontId="0" fillId="4" borderId="1" xfId="70" applyNumberFormat="1" applyFill="1" applyAlignment="1" applyProtection="1">
      <alignment horizontal="center" shrinkToFit="1"/>
      <protection locked="0"/>
    </xf>
    <xf numFmtId="49" fontId="0" fillId="4" borderId="1" xfId="70" applyNumberFormat="1" applyFont="1" applyFill="1" applyAlignment="1" applyProtection="1">
      <alignment horizontal="left" wrapText="1"/>
      <protection locked="0"/>
    </xf>
    <xf numFmtId="49" fontId="0" fillId="4" borderId="12" xfId="70" applyNumberFormat="1" applyFont="1" applyFill="1" applyBorder="1" applyAlignment="1" applyProtection="1">
      <alignment horizontal="center" wrapText="1"/>
      <protection locked="0"/>
    </xf>
    <xf numFmtId="0" fontId="18" fillId="18" borderId="17" xfId="70" applyNumberFormat="1" applyFont="1" applyFill="1" applyBorder="1" applyAlignment="1" applyProtection="1">
      <alignment horizontal="center" shrinkToFit="1"/>
      <protection hidden="1"/>
    </xf>
    <xf numFmtId="0" fontId="18" fillId="18" borderId="18" xfId="70" applyNumberFormat="1" applyFont="1" applyFill="1" applyBorder="1" applyAlignment="1" applyProtection="1">
      <alignment horizontal="center" shrinkToFit="1"/>
      <protection hidden="1"/>
    </xf>
    <xf numFmtId="0" fontId="18" fillId="18" borderId="19" xfId="70" applyNumberFormat="1" applyFont="1" applyFill="1" applyBorder="1" applyAlignment="1" applyProtection="1">
      <alignment horizontal="center" shrinkToFit="1"/>
      <protection hidden="1"/>
    </xf>
    <xf numFmtId="0" fontId="18" fillId="4" borderId="12" xfId="70" applyFont="1" applyFill="1" applyBorder="1" applyAlignment="1">
      <alignment horizontal="left"/>
      <protection/>
    </xf>
    <xf numFmtId="0" fontId="18" fillId="4" borderId="13" xfId="70" applyFont="1" applyFill="1" applyBorder="1" applyAlignment="1">
      <alignment horizontal="left"/>
      <protection/>
    </xf>
    <xf numFmtId="0" fontId="19" fillId="18" borderId="9" xfId="64" applyNumberFormat="1" applyFont="1" applyFill="1" applyAlignment="1" applyProtection="1">
      <alignment horizontal="center" shrinkToFit="1"/>
      <protection hidden="1"/>
    </xf>
    <xf numFmtId="0" fontId="18" fillId="18" borderId="20" xfId="70" applyNumberFormat="1" applyFont="1" applyFill="1" applyBorder="1" applyAlignment="1" applyProtection="1">
      <alignment horizontal="center" shrinkToFit="1"/>
      <protection hidden="1"/>
    </xf>
    <xf numFmtId="0" fontId="0" fillId="4" borderId="9" xfId="0" applyFill="1" applyBorder="1" applyAlignment="1">
      <alignment horizontal="center"/>
    </xf>
    <xf numFmtId="0" fontId="5" fillId="4" borderId="0" xfId="62" applyFont="1" applyFill="1">
      <alignment horizontal="left"/>
      <protection/>
    </xf>
    <xf numFmtId="0" fontId="5" fillId="4" borderId="0" xfId="62" applyFill="1">
      <alignment horizontal="left"/>
      <protection/>
    </xf>
    <xf numFmtId="49" fontId="19" fillId="4" borderId="9" xfId="64" applyNumberFormat="1" applyFont="1" applyFill="1" applyAlignment="1" applyProtection="1">
      <alignment horizontal="center" wrapText="1" shrinkToFit="1"/>
      <protection locked="0"/>
    </xf>
    <xf numFmtId="2" fontId="18" fillId="18" borderId="20" xfId="70" applyNumberFormat="1" applyFont="1" applyFill="1" applyBorder="1" applyAlignment="1" applyProtection="1">
      <alignment horizontal="center" shrinkToFit="1"/>
      <protection hidden="1"/>
    </xf>
    <xf numFmtId="2" fontId="18" fillId="18" borderId="18" xfId="70" applyNumberFormat="1" applyFont="1" applyFill="1" applyBorder="1" applyAlignment="1" applyProtection="1">
      <alignment horizontal="center" shrinkToFit="1"/>
      <protection hidden="1"/>
    </xf>
    <xf numFmtId="2" fontId="18" fillId="18" borderId="19" xfId="70" applyNumberFormat="1" applyFont="1" applyFill="1" applyBorder="1" applyAlignment="1" applyProtection="1">
      <alignment horizontal="center" shrinkToFit="1"/>
      <protection hidden="1"/>
    </xf>
    <xf numFmtId="0" fontId="0" fillId="4" borderId="14" xfId="70" applyFont="1" applyFill="1" applyBorder="1">
      <alignment horizontal="center"/>
      <protection/>
    </xf>
    <xf numFmtId="0" fontId="0" fillId="4" borderId="1" xfId="70" applyFill="1">
      <alignment horizontal="center"/>
      <protection/>
    </xf>
    <xf numFmtId="0" fontId="0" fillId="4" borderId="12" xfId="70" applyFill="1" applyBorder="1">
      <alignment horizontal="center"/>
      <protection/>
    </xf>
    <xf numFmtId="2" fontId="18" fillId="18" borderId="17" xfId="70" applyNumberFormat="1" applyFont="1" applyFill="1" applyBorder="1" applyAlignment="1" applyProtection="1">
      <alignment horizontal="center" shrinkToFit="1"/>
      <protection hidden="1"/>
    </xf>
    <xf numFmtId="0" fontId="3" fillId="4" borderId="1" xfId="53" applyFont="1" applyFill="1">
      <alignment horizontal="center" vertical="center" wrapText="1"/>
      <protection/>
    </xf>
    <xf numFmtId="0" fontId="3" fillId="4" borderId="1" xfId="53" applyFill="1">
      <alignment horizontal="center" vertical="center" wrapText="1"/>
      <protection/>
    </xf>
    <xf numFmtId="0" fontId="2" fillId="4" borderId="0" xfId="52" applyFont="1" applyFill="1" applyAlignment="1">
      <alignment horizontal="left" vertical="top" wrapText="1"/>
      <protection/>
    </xf>
    <xf numFmtId="0" fontId="2" fillId="4" borderId="0" xfId="52" applyFill="1" applyAlignment="1">
      <alignment horizontal="left" vertical="top" wrapText="1"/>
      <protection/>
    </xf>
    <xf numFmtId="0" fontId="0" fillId="4" borderId="0" xfId="0" applyFill="1" applyAlignment="1">
      <alignment horizontal="right"/>
    </xf>
    <xf numFmtId="49" fontId="21" fillId="4" borderId="9" xfId="64" applyNumberFormat="1" applyFont="1" applyFill="1" applyAlignment="1" applyProtection="1">
      <alignment horizontal="center"/>
      <protection locked="0"/>
    </xf>
    <xf numFmtId="0" fontId="2" fillId="4" borderId="0" xfId="52" applyFont="1" applyFill="1" applyAlignment="1">
      <alignment horizontal="left" wrapText="1"/>
      <protection/>
    </xf>
    <xf numFmtId="0" fontId="2" fillId="4" borderId="0" xfId="52" applyFill="1" applyAlignment="1">
      <alignment horizontal="left" wrapText="1"/>
      <protection/>
    </xf>
    <xf numFmtId="49" fontId="19" fillId="4" borderId="0" xfId="64" applyNumberFormat="1" applyFont="1" applyFill="1" applyBorder="1" applyAlignment="1" applyProtection="1">
      <alignment horizontal="left" shrinkToFit="1"/>
      <protection locked="0"/>
    </xf>
    <xf numFmtId="49" fontId="19" fillId="4" borderId="9" xfId="64" applyNumberFormat="1" applyFont="1" applyFill="1" applyAlignment="1" applyProtection="1">
      <alignment horizontal="left" shrinkToFit="1"/>
      <protection locked="0"/>
    </xf>
    <xf numFmtId="49" fontId="19" fillId="4" borderId="9" xfId="64" applyNumberFormat="1" applyFont="1" applyFill="1" applyAlignment="1" applyProtection="1">
      <alignment horizontal="center" shrinkToFit="1"/>
      <protection locked="0"/>
    </xf>
    <xf numFmtId="49" fontId="4" fillId="4" borderId="0" xfId="64" applyNumberFormat="1" applyFont="1" applyFill="1" applyBorder="1" applyAlignment="1" applyProtection="1">
      <alignment horizontal="center"/>
      <protection locked="0"/>
    </xf>
    <xf numFmtId="0" fontId="18" fillId="4" borderId="0" xfId="0" applyFont="1" applyFill="1" applyAlignment="1">
      <alignment horizontal="left"/>
    </xf>
    <xf numFmtId="0" fontId="3" fillId="4" borderId="12" xfId="53" applyFill="1" applyBorder="1" applyAlignment="1">
      <alignment horizontal="center" vertical="center" wrapText="1"/>
      <protection/>
    </xf>
    <xf numFmtId="0" fontId="3" fillId="4" borderId="13" xfId="53" applyFill="1" applyBorder="1" applyAlignment="1">
      <alignment horizontal="center" vertical="center" wrapText="1"/>
      <protection/>
    </xf>
    <xf numFmtId="0" fontId="3" fillId="4" borderId="14" xfId="53" applyFill="1" applyBorder="1" applyAlignment="1">
      <alignment horizontal="center" vertical="center" wrapText="1"/>
      <protection/>
    </xf>
    <xf numFmtId="14" fontId="10" fillId="9" borderId="0" xfId="59" applyNumberFormat="1" applyFont="1" applyFill="1" applyAlignment="1" applyProtection="1">
      <alignment horizontal="center"/>
      <protection hidden="1"/>
    </xf>
    <xf numFmtId="173" fontId="9" fillId="9" borderId="0" xfId="59" applyNumberFormat="1" applyFont="1" applyFill="1" applyBorder="1" applyAlignment="1" applyProtection="1">
      <alignment horizontal="left"/>
      <protection hidden="1"/>
    </xf>
    <xf numFmtId="0" fontId="16" fillId="9" borderId="0" xfId="44" applyNumberFormat="1" applyFont="1" applyFill="1" applyAlignment="1" applyProtection="1">
      <alignment/>
      <protection hidden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_ПС 112 электронный денежный перевод11111" xfId="59"/>
    <cellStyle name="Followed Hyperlink" xfId="60"/>
    <cellStyle name="Плохой" xfId="61"/>
    <cellStyle name="Подпись" xfId="62"/>
    <cellStyle name="Подстрочный" xfId="63"/>
    <cellStyle name="ПоляЗаполнения" xfId="64"/>
    <cellStyle name="Пояснение" xfId="65"/>
    <cellStyle name="Приложение" xfId="66"/>
    <cellStyle name="Примечание" xfId="67"/>
    <cellStyle name="Percent" xfId="68"/>
    <cellStyle name="Связанная ячейка" xfId="69"/>
    <cellStyle name="Табличный" xfId="70"/>
    <cellStyle name="Текст предупреждения" xfId="71"/>
    <cellStyle name="ТекстСноски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112</xdr:col>
      <xdr:colOff>47625</xdr:colOff>
      <xdr:row>105</xdr:row>
      <xdr:rowOff>19050</xdr:rowOff>
    </xdr:from>
    <xdr:to>
      <xdr:col>117</xdr:col>
      <xdr:colOff>47625</xdr:colOff>
      <xdr:row>106</xdr:row>
      <xdr:rowOff>57150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29650" y="171450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117</xdr:col>
      <xdr:colOff>66675</xdr:colOff>
      <xdr:row>105</xdr:row>
      <xdr:rowOff>19050</xdr:rowOff>
    </xdr:from>
    <xdr:to>
      <xdr:col>122</xdr:col>
      <xdr:colOff>66675</xdr:colOff>
      <xdr:row>106</xdr:row>
      <xdr:rowOff>57150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029700" y="171450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29"/>
  </sheetPr>
  <dimension ref="A1:FJ152"/>
  <sheetViews>
    <sheetView tabSelected="1" view="pageBreakPreview" zoomScale="120" zoomScaleSheetLayoutView="120" zoomScalePageLayoutView="0" workbookViewId="0" topLeftCell="C1">
      <selection activeCell="BL11" sqref="BL11"/>
    </sheetView>
  </sheetViews>
  <sheetFormatPr defaultColWidth="1.00390625" defaultRowHeight="11.25" customHeight="1"/>
  <cols>
    <col min="1" max="19" width="1.00390625" style="3" customWidth="1"/>
    <col min="20" max="20" width="1.4921875" style="3" customWidth="1"/>
    <col min="21" max="100" width="1.00390625" style="3" customWidth="1"/>
    <col min="101" max="101" width="1.12109375" style="3" customWidth="1"/>
    <col min="102" max="16384" width="1.00390625" style="3" customWidth="1"/>
  </cols>
  <sheetData>
    <row r="1" spans="1:112" ht="13.5" customHeight="1">
      <c r="A1" s="88" t="s">
        <v>91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95" t="s">
        <v>0</v>
      </c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1"/>
    </row>
    <row r="2" spans="1:112" ht="3" customHeight="1">
      <c r="A2" s="46" t="s">
        <v>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</row>
    <row r="3" spans="1:112" ht="13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1"/>
    </row>
    <row r="4" spans="1:112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46" t="s">
        <v>80</v>
      </c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1"/>
    </row>
    <row r="5" spans="1:112" ht="11.2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1"/>
    </row>
    <row r="6" spans="1:112" ht="24" customHeight="1">
      <c r="A6" s="89" t="s">
        <v>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1"/>
      <c r="CJ6" s="1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1"/>
    </row>
    <row r="7" spans="1:112" ht="11.25" customHeight="1">
      <c r="A7" s="91" t="s">
        <v>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1"/>
      <c r="P7" s="59" t="s">
        <v>159</v>
      </c>
      <c r="Q7" s="59"/>
      <c r="R7" s="59"/>
      <c r="S7" s="1"/>
      <c r="T7" s="93" t="s">
        <v>160</v>
      </c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46" t="s">
        <v>78</v>
      </c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1"/>
      <c r="CJ7" s="1"/>
      <c r="CK7" s="46" t="s">
        <v>79</v>
      </c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1"/>
    </row>
    <row r="8" spans="1:112" ht="12.7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1"/>
      <c r="P8" s="59"/>
      <c r="Q8" s="59"/>
      <c r="R8" s="59"/>
      <c r="S8" s="1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</row>
    <row r="9" spans="1:112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</row>
    <row r="10" spans="1:112" ht="13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87" t="s">
        <v>1</v>
      </c>
      <c r="BU10" s="87"/>
      <c r="BV10" s="43"/>
      <c r="BW10" s="43"/>
      <c r="BX10" s="43"/>
      <c r="BY10" s="59" t="s">
        <v>1</v>
      </c>
      <c r="BZ10" s="59"/>
      <c r="CA10" s="1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1"/>
      <c r="CW10" s="94" t="s">
        <v>82</v>
      </c>
      <c r="CX10" s="94"/>
      <c r="CY10" s="43"/>
      <c r="CZ10" s="43"/>
      <c r="DA10" s="43"/>
      <c r="DB10" s="43"/>
      <c r="DC10" s="43"/>
      <c r="DD10" s="43"/>
      <c r="DE10" s="1"/>
      <c r="DF10" s="59" t="s">
        <v>2</v>
      </c>
      <c r="DG10" s="59"/>
      <c r="DH10" s="1"/>
    </row>
    <row r="11" spans="1:112" ht="11.25" customHeight="1">
      <c r="A11" s="46" t="s">
        <v>81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</row>
    <row r="12" spans="1:112" ht="3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</row>
    <row r="13" spans="1:112" ht="15" customHeight="1">
      <c r="A13" s="85" t="s">
        <v>5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2"/>
      <c r="BA13" s="2"/>
      <c r="BB13" s="2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</row>
    <row r="14" spans="1:112" ht="14.25" customHeight="1">
      <c r="A14" s="85" t="s">
        <v>6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</row>
    <row r="15" spans="1:112" ht="11.25" customHeight="1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</row>
    <row r="16" spans="1:112" ht="17.25" customHeight="1">
      <c r="A16" s="59" t="s">
        <v>83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1"/>
      <c r="AR16" s="87" t="s">
        <v>1</v>
      </c>
      <c r="AS16" s="87"/>
      <c r="AT16" s="43"/>
      <c r="AU16" s="43"/>
      <c r="AV16" s="43"/>
      <c r="AW16" s="59" t="s">
        <v>1</v>
      </c>
      <c r="AX16" s="59"/>
      <c r="AY16" s="1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1"/>
      <c r="BU16" s="87">
        <v>20</v>
      </c>
      <c r="BV16" s="87"/>
      <c r="BW16" s="87"/>
      <c r="BX16" s="92"/>
      <c r="BY16" s="92"/>
      <c r="BZ16" s="92"/>
      <c r="CA16" s="1"/>
      <c r="CB16" s="59" t="s">
        <v>2</v>
      </c>
      <c r="CC16" s="59"/>
      <c r="CD16" s="1"/>
      <c r="CE16" s="87" t="s">
        <v>4</v>
      </c>
      <c r="CF16" s="87"/>
      <c r="CG16" s="87"/>
      <c r="CH16" s="1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1"/>
    </row>
    <row r="17" spans="1:112" ht="6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</row>
    <row r="18" spans="1:112" ht="11.25" customHeight="1">
      <c r="A18" s="59" t="s">
        <v>92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</row>
    <row r="19" spans="1:112" ht="3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</row>
    <row r="20" spans="1:112" ht="12.75" customHeight="1">
      <c r="A20" s="59" t="s">
        <v>84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1"/>
      <c r="Q20" s="38"/>
      <c r="R20" s="38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1"/>
    </row>
    <row r="21" spans="1:112" ht="11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46" t="s">
        <v>7</v>
      </c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1"/>
    </row>
    <row r="22" spans="1:112" ht="0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</row>
    <row r="23" spans="1:112" ht="12.75" customHeight="1">
      <c r="A23" s="37" t="s">
        <v>85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9"/>
      <c r="R23" s="39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1"/>
    </row>
    <row r="24" spans="1:112" ht="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46" t="s">
        <v>7</v>
      </c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1"/>
    </row>
    <row r="25" spans="1:112" ht="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</row>
    <row r="26" spans="1:112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9"/>
      <c r="R26" s="39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1"/>
    </row>
    <row r="27" spans="1:112" ht="9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46" t="s">
        <v>7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1"/>
    </row>
    <row r="28" spans="1:166" ht="0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L28" s="44" t="s">
        <v>75</v>
      </c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</row>
    <row r="29" spans="1:16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40"/>
      <c r="Q29" s="39"/>
      <c r="R29" s="39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1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</row>
    <row r="30" spans="1:166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46" t="s">
        <v>7</v>
      </c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1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</row>
    <row r="31" spans="1:166" ht="2.2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</row>
    <row r="32" spans="1:166" ht="11.25" customHeight="1">
      <c r="A32" s="59" t="s">
        <v>8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</row>
    <row r="33" spans="1:166" ht="1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</row>
    <row r="34" spans="1:166" ht="11.25" customHeight="1">
      <c r="A34" s="83" t="s">
        <v>9</v>
      </c>
      <c r="B34" s="84"/>
      <c r="C34" s="84"/>
      <c r="D34" s="84"/>
      <c r="E34" s="83" t="s">
        <v>10</v>
      </c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3" t="s">
        <v>89</v>
      </c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3" t="s">
        <v>86</v>
      </c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3" t="s">
        <v>11</v>
      </c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3" t="s">
        <v>12</v>
      </c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3" t="s">
        <v>13</v>
      </c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1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</row>
    <row r="35" spans="1:166" ht="27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3" t="s">
        <v>87</v>
      </c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3" t="s">
        <v>14</v>
      </c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3" t="s">
        <v>88</v>
      </c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3" t="s">
        <v>77</v>
      </c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1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</row>
    <row r="36" spans="1:112" ht="11.25" customHeight="1">
      <c r="A36" s="84">
        <v>1</v>
      </c>
      <c r="B36" s="84"/>
      <c r="C36" s="84"/>
      <c r="D36" s="84"/>
      <c r="E36" s="84">
        <v>2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96">
        <v>3</v>
      </c>
      <c r="AE36" s="97"/>
      <c r="AF36" s="97"/>
      <c r="AG36" s="97"/>
      <c r="AH36" s="97"/>
      <c r="AI36" s="97"/>
      <c r="AJ36" s="97"/>
      <c r="AK36" s="97"/>
      <c r="AL36" s="97"/>
      <c r="AM36" s="97"/>
      <c r="AN36" s="98"/>
      <c r="AO36" s="84">
        <v>4</v>
      </c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>
        <v>5</v>
      </c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>
        <v>6</v>
      </c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>
        <v>7</v>
      </c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>
        <v>8</v>
      </c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>
        <v>9</v>
      </c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1"/>
    </row>
    <row r="37" spans="1:112" ht="19.5" customHeight="1">
      <c r="A37" s="56" t="s">
        <v>74</v>
      </c>
      <c r="B37" s="57"/>
      <c r="C37" s="57"/>
      <c r="D37" s="57"/>
      <c r="E37" s="63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64"/>
      <c r="AE37" s="49"/>
      <c r="AF37" s="49"/>
      <c r="AG37" s="49"/>
      <c r="AH37" s="49"/>
      <c r="AI37" s="49"/>
      <c r="AJ37" s="49"/>
      <c r="AK37" s="49"/>
      <c r="AL37" s="49"/>
      <c r="AM37" s="49"/>
      <c r="AN37" s="50"/>
      <c r="AO37" s="56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61">
        <f aca="true" t="shared" si="0" ref="CJ37:CJ47">AZ37*BX37</f>
        <v>0</v>
      </c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f aca="true" t="shared" si="1" ref="CV37:CV47">BL37*BX37</f>
        <v>0</v>
      </c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1"/>
    </row>
    <row r="38" spans="1:112" ht="19.5" customHeight="1">
      <c r="A38" s="56" t="s">
        <v>76</v>
      </c>
      <c r="B38" s="57"/>
      <c r="C38" s="57"/>
      <c r="D38" s="57"/>
      <c r="E38" s="63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64"/>
      <c r="AE38" s="49"/>
      <c r="AF38" s="49"/>
      <c r="AG38" s="49"/>
      <c r="AH38" s="49"/>
      <c r="AI38" s="49"/>
      <c r="AJ38" s="49"/>
      <c r="AK38" s="49"/>
      <c r="AL38" s="49"/>
      <c r="AM38" s="49"/>
      <c r="AN38" s="50"/>
      <c r="AO38" s="56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61">
        <f t="shared" si="0"/>
        <v>0</v>
      </c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>
        <f t="shared" si="1"/>
        <v>0</v>
      </c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1"/>
    </row>
    <row r="39" spans="1:112" ht="19.5" customHeight="1">
      <c r="A39" s="56" t="s">
        <v>93</v>
      </c>
      <c r="B39" s="57"/>
      <c r="C39" s="57"/>
      <c r="D39" s="57"/>
      <c r="E39" s="63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64"/>
      <c r="AE39" s="49"/>
      <c r="AF39" s="49"/>
      <c r="AG39" s="49"/>
      <c r="AH39" s="49"/>
      <c r="AI39" s="49"/>
      <c r="AJ39" s="49"/>
      <c r="AK39" s="49"/>
      <c r="AL39" s="49"/>
      <c r="AM39" s="49"/>
      <c r="AN39" s="50"/>
      <c r="AO39" s="56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61">
        <f t="shared" si="0"/>
        <v>0</v>
      </c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>
        <f t="shared" si="1"/>
        <v>0</v>
      </c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1"/>
    </row>
    <row r="40" spans="1:112" ht="19.5" customHeight="1">
      <c r="A40" s="56" t="s">
        <v>94</v>
      </c>
      <c r="B40" s="57"/>
      <c r="C40" s="57"/>
      <c r="D40" s="57"/>
      <c r="E40" s="63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64"/>
      <c r="AE40" s="49"/>
      <c r="AF40" s="49"/>
      <c r="AG40" s="49"/>
      <c r="AH40" s="49"/>
      <c r="AI40" s="49"/>
      <c r="AJ40" s="49"/>
      <c r="AK40" s="49"/>
      <c r="AL40" s="49"/>
      <c r="AM40" s="49"/>
      <c r="AN40" s="50"/>
      <c r="AO40" s="56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61">
        <f t="shared" si="0"/>
        <v>0</v>
      </c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>
        <f t="shared" si="1"/>
        <v>0</v>
      </c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1"/>
    </row>
    <row r="41" spans="1:112" ht="19.5" customHeight="1">
      <c r="A41" s="56" t="s">
        <v>95</v>
      </c>
      <c r="B41" s="57"/>
      <c r="C41" s="57"/>
      <c r="D41" s="57"/>
      <c r="E41" s="63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64"/>
      <c r="AE41" s="49"/>
      <c r="AF41" s="49"/>
      <c r="AG41" s="49"/>
      <c r="AH41" s="49"/>
      <c r="AI41" s="49"/>
      <c r="AJ41" s="49"/>
      <c r="AK41" s="49"/>
      <c r="AL41" s="49"/>
      <c r="AM41" s="49"/>
      <c r="AN41" s="50"/>
      <c r="AO41" s="56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61">
        <f t="shared" si="0"/>
        <v>0</v>
      </c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>
        <f t="shared" si="1"/>
        <v>0</v>
      </c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1"/>
    </row>
    <row r="42" spans="1:112" ht="19.5" customHeight="1">
      <c r="A42" s="56" t="s">
        <v>96</v>
      </c>
      <c r="B42" s="57"/>
      <c r="C42" s="57"/>
      <c r="D42" s="57"/>
      <c r="E42" s="63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64"/>
      <c r="AE42" s="49"/>
      <c r="AF42" s="49"/>
      <c r="AG42" s="49"/>
      <c r="AH42" s="49"/>
      <c r="AI42" s="49"/>
      <c r="AJ42" s="49"/>
      <c r="AK42" s="49"/>
      <c r="AL42" s="49"/>
      <c r="AM42" s="49"/>
      <c r="AN42" s="50"/>
      <c r="AO42" s="56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61">
        <f t="shared" si="0"/>
        <v>0</v>
      </c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>
        <f t="shared" si="1"/>
        <v>0</v>
      </c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1"/>
    </row>
    <row r="43" spans="1:112" ht="19.5" customHeight="1">
      <c r="A43" s="56" t="s">
        <v>97</v>
      </c>
      <c r="B43" s="57"/>
      <c r="C43" s="57"/>
      <c r="D43" s="57"/>
      <c r="E43" s="63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64"/>
      <c r="AE43" s="49"/>
      <c r="AF43" s="49"/>
      <c r="AG43" s="49"/>
      <c r="AH43" s="49"/>
      <c r="AI43" s="49"/>
      <c r="AJ43" s="49"/>
      <c r="AK43" s="49"/>
      <c r="AL43" s="49"/>
      <c r="AM43" s="49"/>
      <c r="AN43" s="50"/>
      <c r="AO43" s="56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61">
        <f t="shared" si="0"/>
        <v>0</v>
      </c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>
        <f t="shared" si="1"/>
        <v>0</v>
      </c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1"/>
    </row>
    <row r="44" spans="1:112" ht="19.5" customHeight="1">
      <c r="A44" s="56" t="s">
        <v>98</v>
      </c>
      <c r="B44" s="57"/>
      <c r="C44" s="57"/>
      <c r="D44" s="57"/>
      <c r="E44" s="63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64"/>
      <c r="AE44" s="49"/>
      <c r="AF44" s="49"/>
      <c r="AG44" s="49"/>
      <c r="AH44" s="49"/>
      <c r="AI44" s="49"/>
      <c r="AJ44" s="49"/>
      <c r="AK44" s="49"/>
      <c r="AL44" s="49"/>
      <c r="AM44" s="49"/>
      <c r="AN44" s="50"/>
      <c r="AO44" s="56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61">
        <f t="shared" si="0"/>
        <v>0</v>
      </c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>
        <f t="shared" si="1"/>
        <v>0</v>
      </c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1"/>
    </row>
    <row r="45" spans="1:112" ht="19.5" customHeight="1">
      <c r="A45" s="56" t="s">
        <v>99</v>
      </c>
      <c r="B45" s="57"/>
      <c r="C45" s="57"/>
      <c r="D45" s="57"/>
      <c r="E45" s="63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64"/>
      <c r="AE45" s="49"/>
      <c r="AF45" s="49"/>
      <c r="AG45" s="49"/>
      <c r="AH45" s="49"/>
      <c r="AI45" s="49"/>
      <c r="AJ45" s="49"/>
      <c r="AK45" s="49"/>
      <c r="AL45" s="49"/>
      <c r="AM45" s="49"/>
      <c r="AN45" s="50"/>
      <c r="AO45" s="56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61">
        <f t="shared" si="0"/>
        <v>0</v>
      </c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>
        <f t="shared" si="1"/>
        <v>0</v>
      </c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1"/>
    </row>
    <row r="46" spans="1:112" ht="29.25" customHeight="1">
      <c r="A46" s="56" t="s">
        <v>100</v>
      </c>
      <c r="B46" s="57"/>
      <c r="C46" s="57"/>
      <c r="D46" s="57"/>
      <c r="E46" s="63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64"/>
      <c r="AE46" s="49"/>
      <c r="AF46" s="49"/>
      <c r="AG46" s="49"/>
      <c r="AH46" s="49"/>
      <c r="AI46" s="49"/>
      <c r="AJ46" s="49"/>
      <c r="AK46" s="49"/>
      <c r="AL46" s="49"/>
      <c r="AM46" s="49"/>
      <c r="AN46" s="50"/>
      <c r="AO46" s="56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61">
        <f t="shared" si="0"/>
        <v>0</v>
      </c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>
        <f t="shared" si="1"/>
        <v>0</v>
      </c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1"/>
    </row>
    <row r="47" spans="1:112" ht="19.5" customHeight="1">
      <c r="A47" s="56" t="s">
        <v>101</v>
      </c>
      <c r="B47" s="57"/>
      <c r="C47" s="57"/>
      <c r="D47" s="57"/>
      <c r="E47" s="63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64"/>
      <c r="AE47" s="49"/>
      <c r="AF47" s="49"/>
      <c r="AG47" s="49"/>
      <c r="AH47" s="49"/>
      <c r="AI47" s="49"/>
      <c r="AJ47" s="49"/>
      <c r="AK47" s="49"/>
      <c r="AL47" s="49"/>
      <c r="AM47" s="49"/>
      <c r="AN47" s="50"/>
      <c r="AO47" s="56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61">
        <f t="shared" si="0"/>
        <v>0</v>
      </c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>
        <f t="shared" si="1"/>
        <v>0</v>
      </c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1"/>
    </row>
    <row r="48" spans="1:112" ht="19.5" customHeight="1">
      <c r="A48" s="56" t="s">
        <v>102</v>
      </c>
      <c r="B48" s="57"/>
      <c r="C48" s="57"/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48"/>
      <c r="AE48" s="49"/>
      <c r="AF48" s="49"/>
      <c r="AG48" s="49"/>
      <c r="AH48" s="49"/>
      <c r="AI48" s="49"/>
      <c r="AJ48" s="49"/>
      <c r="AK48" s="49"/>
      <c r="AL48" s="49"/>
      <c r="AM48" s="49"/>
      <c r="AN48" s="50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3">
        <f aca="true" t="shared" si="2" ref="CJ48:CJ104">AZ48*BX48</f>
        <v>0</v>
      </c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>
        <f aca="true" t="shared" si="3" ref="CV48:CV104">BL48*BX48</f>
        <v>0</v>
      </c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1"/>
    </row>
    <row r="49" spans="1:112" ht="19.5" customHeight="1">
      <c r="A49" s="56" t="s">
        <v>103</v>
      </c>
      <c r="B49" s="57"/>
      <c r="C49" s="5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48"/>
      <c r="AE49" s="49"/>
      <c r="AF49" s="49"/>
      <c r="AG49" s="49"/>
      <c r="AH49" s="49"/>
      <c r="AI49" s="49"/>
      <c r="AJ49" s="49"/>
      <c r="AK49" s="49"/>
      <c r="AL49" s="49"/>
      <c r="AM49" s="49"/>
      <c r="AN49" s="50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3">
        <f t="shared" si="2"/>
        <v>0</v>
      </c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>
        <f t="shared" si="3"/>
        <v>0</v>
      </c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1"/>
    </row>
    <row r="50" spans="1:112" ht="19.5" customHeight="1">
      <c r="A50" s="56" t="s">
        <v>104</v>
      </c>
      <c r="B50" s="57"/>
      <c r="C50" s="57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48"/>
      <c r="AE50" s="49"/>
      <c r="AF50" s="49"/>
      <c r="AG50" s="49"/>
      <c r="AH50" s="49"/>
      <c r="AI50" s="49"/>
      <c r="AJ50" s="49"/>
      <c r="AK50" s="49"/>
      <c r="AL50" s="49"/>
      <c r="AM50" s="49"/>
      <c r="AN50" s="50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3">
        <f t="shared" si="2"/>
        <v>0</v>
      </c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>
        <f t="shared" si="3"/>
        <v>0</v>
      </c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1"/>
    </row>
    <row r="51" spans="1:112" ht="19.5" customHeight="1">
      <c r="A51" s="56" t="s">
        <v>105</v>
      </c>
      <c r="B51" s="57"/>
      <c r="C51" s="57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48"/>
      <c r="AE51" s="49"/>
      <c r="AF51" s="49"/>
      <c r="AG51" s="49"/>
      <c r="AH51" s="49"/>
      <c r="AI51" s="49"/>
      <c r="AJ51" s="49"/>
      <c r="AK51" s="49"/>
      <c r="AL51" s="49"/>
      <c r="AM51" s="49"/>
      <c r="AN51" s="50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3">
        <f t="shared" si="2"/>
        <v>0</v>
      </c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>
        <f t="shared" si="3"/>
        <v>0</v>
      </c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1"/>
    </row>
    <row r="52" spans="1:112" ht="19.5" customHeight="1">
      <c r="A52" s="56" t="s">
        <v>106</v>
      </c>
      <c r="B52" s="57"/>
      <c r="C52" s="57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48"/>
      <c r="AE52" s="49"/>
      <c r="AF52" s="49"/>
      <c r="AG52" s="49"/>
      <c r="AH52" s="49"/>
      <c r="AI52" s="49"/>
      <c r="AJ52" s="49"/>
      <c r="AK52" s="49"/>
      <c r="AL52" s="49"/>
      <c r="AM52" s="49"/>
      <c r="AN52" s="50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3">
        <f t="shared" si="2"/>
        <v>0</v>
      </c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>
        <f t="shared" si="3"/>
        <v>0</v>
      </c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1"/>
    </row>
    <row r="53" spans="1:112" ht="19.5" customHeight="1">
      <c r="A53" s="56" t="s">
        <v>107</v>
      </c>
      <c r="B53" s="57"/>
      <c r="C53" s="57"/>
      <c r="D53" s="57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48"/>
      <c r="AE53" s="49"/>
      <c r="AF53" s="49"/>
      <c r="AG53" s="49"/>
      <c r="AH53" s="49"/>
      <c r="AI53" s="49"/>
      <c r="AJ53" s="49"/>
      <c r="AK53" s="49"/>
      <c r="AL53" s="49"/>
      <c r="AM53" s="49"/>
      <c r="AN53" s="50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3">
        <f t="shared" si="2"/>
        <v>0</v>
      </c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>
        <f t="shared" si="3"/>
        <v>0</v>
      </c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1"/>
    </row>
    <row r="54" spans="1:112" ht="18.75" customHeight="1">
      <c r="A54" s="56" t="s">
        <v>108</v>
      </c>
      <c r="B54" s="57"/>
      <c r="C54" s="57"/>
      <c r="D54" s="57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48"/>
      <c r="AE54" s="49"/>
      <c r="AF54" s="49"/>
      <c r="AG54" s="49"/>
      <c r="AH54" s="49"/>
      <c r="AI54" s="49"/>
      <c r="AJ54" s="49"/>
      <c r="AK54" s="49"/>
      <c r="AL54" s="49"/>
      <c r="AM54" s="49"/>
      <c r="AN54" s="50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3">
        <f t="shared" si="2"/>
        <v>0</v>
      </c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>
        <f t="shared" si="3"/>
        <v>0</v>
      </c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1"/>
    </row>
    <row r="55" spans="1:112" ht="13.5" customHeight="1">
      <c r="A55" s="56" t="s">
        <v>109</v>
      </c>
      <c r="B55" s="57"/>
      <c r="C55" s="57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48"/>
      <c r="AE55" s="49"/>
      <c r="AF55" s="49"/>
      <c r="AG55" s="49"/>
      <c r="AH55" s="49"/>
      <c r="AI55" s="49"/>
      <c r="AJ55" s="49"/>
      <c r="AK55" s="49"/>
      <c r="AL55" s="49"/>
      <c r="AM55" s="49"/>
      <c r="AN55" s="50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3">
        <f t="shared" si="2"/>
        <v>0</v>
      </c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>
        <f t="shared" si="3"/>
        <v>0</v>
      </c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1"/>
    </row>
    <row r="56" spans="1:112" ht="18.75" customHeight="1">
      <c r="A56" s="56" t="s">
        <v>82</v>
      </c>
      <c r="B56" s="57"/>
      <c r="C56" s="57"/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48"/>
      <c r="AE56" s="49"/>
      <c r="AF56" s="49"/>
      <c r="AG56" s="49"/>
      <c r="AH56" s="49"/>
      <c r="AI56" s="49"/>
      <c r="AJ56" s="49"/>
      <c r="AK56" s="49"/>
      <c r="AL56" s="49"/>
      <c r="AM56" s="49"/>
      <c r="AN56" s="50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3">
        <f t="shared" si="2"/>
        <v>0</v>
      </c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>
        <f t="shared" si="3"/>
        <v>0</v>
      </c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1"/>
    </row>
    <row r="57" spans="1:112" ht="14.25" customHeight="1">
      <c r="A57" s="56" t="s">
        <v>110</v>
      </c>
      <c r="B57" s="57"/>
      <c r="C57" s="57"/>
      <c r="D57" s="57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8"/>
      <c r="AE57" s="49"/>
      <c r="AF57" s="49"/>
      <c r="AG57" s="49"/>
      <c r="AH57" s="49"/>
      <c r="AI57" s="49"/>
      <c r="AJ57" s="49"/>
      <c r="AK57" s="49"/>
      <c r="AL57" s="49"/>
      <c r="AM57" s="49"/>
      <c r="AN57" s="50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3">
        <f t="shared" si="2"/>
        <v>0</v>
      </c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>
        <f t="shared" si="3"/>
        <v>0</v>
      </c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1"/>
    </row>
    <row r="58" spans="1:112" ht="12.75" customHeight="1">
      <c r="A58" s="56" t="s">
        <v>111</v>
      </c>
      <c r="B58" s="57"/>
      <c r="C58" s="57"/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48"/>
      <c r="AE58" s="49"/>
      <c r="AF58" s="49"/>
      <c r="AG58" s="49"/>
      <c r="AH58" s="49"/>
      <c r="AI58" s="49"/>
      <c r="AJ58" s="49"/>
      <c r="AK58" s="49"/>
      <c r="AL58" s="49"/>
      <c r="AM58" s="49"/>
      <c r="AN58" s="50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3">
        <f t="shared" si="2"/>
        <v>0</v>
      </c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>
        <f t="shared" si="3"/>
        <v>0</v>
      </c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1"/>
    </row>
    <row r="59" spans="1:112" ht="12.75" customHeight="1">
      <c r="A59" s="56" t="s">
        <v>112</v>
      </c>
      <c r="B59" s="57"/>
      <c r="C59" s="57"/>
      <c r="D59" s="57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48"/>
      <c r="AE59" s="49"/>
      <c r="AF59" s="49"/>
      <c r="AG59" s="49"/>
      <c r="AH59" s="49"/>
      <c r="AI59" s="49"/>
      <c r="AJ59" s="49"/>
      <c r="AK59" s="49"/>
      <c r="AL59" s="49"/>
      <c r="AM59" s="49"/>
      <c r="AN59" s="50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3">
        <f t="shared" si="2"/>
        <v>0</v>
      </c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>
        <f t="shared" si="3"/>
        <v>0</v>
      </c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1"/>
    </row>
    <row r="60" spans="1:112" ht="12.75" customHeight="1">
      <c r="A60" s="56" t="s">
        <v>113</v>
      </c>
      <c r="B60" s="57"/>
      <c r="C60" s="57"/>
      <c r="D60" s="57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48"/>
      <c r="AE60" s="49"/>
      <c r="AF60" s="49"/>
      <c r="AG60" s="49"/>
      <c r="AH60" s="49"/>
      <c r="AI60" s="49"/>
      <c r="AJ60" s="49"/>
      <c r="AK60" s="49"/>
      <c r="AL60" s="49"/>
      <c r="AM60" s="49"/>
      <c r="AN60" s="50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3">
        <f t="shared" si="2"/>
        <v>0</v>
      </c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>
        <f t="shared" si="3"/>
        <v>0</v>
      </c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1"/>
    </row>
    <row r="61" spans="1:112" ht="12.75" customHeight="1">
      <c r="A61" s="56" t="s">
        <v>114</v>
      </c>
      <c r="B61" s="57"/>
      <c r="C61" s="57"/>
      <c r="D61" s="57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48"/>
      <c r="AE61" s="49"/>
      <c r="AF61" s="49"/>
      <c r="AG61" s="49"/>
      <c r="AH61" s="49"/>
      <c r="AI61" s="49"/>
      <c r="AJ61" s="49"/>
      <c r="AK61" s="49"/>
      <c r="AL61" s="49"/>
      <c r="AM61" s="49"/>
      <c r="AN61" s="50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3">
        <f t="shared" si="2"/>
        <v>0</v>
      </c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>
        <f t="shared" si="3"/>
        <v>0</v>
      </c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1"/>
    </row>
    <row r="62" spans="1:112" ht="12.75" customHeight="1">
      <c r="A62" s="56" t="s">
        <v>115</v>
      </c>
      <c r="B62" s="57"/>
      <c r="C62" s="57"/>
      <c r="D62" s="57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48"/>
      <c r="AE62" s="49"/>
      <c r="AF62" s="49"/>
      <c r="AG62" s="49"/>
      <c r="AH62" s="49"/>
      <c r="AI62" s="49"/>
      <c r="AJ62" s="49"/>
      <c r="AK62" s="49"/>
      <c r="AL62" s="49"/>
      <c r="AM62" s="49"/>
      <c r="AN62" s="50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3">
        <f t="shared" si="2"/>
        <v>0</v>
      </c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>
        <f t="shared" si="3"/>
        <v>0</v>
      </c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1"/>
    </row>
    <row r="63" spans="1:112" ht="12.75" customHeight="1">
      <c r="A63" s="56" t="s">
        <v>116</v>
      </c>
      <c r="B63" s="57"/>
      <c r="C63" s="57"/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48"/>
      <c r="AE63" s="49"/>
      <c r="AF63" s="49"/>
      <c r="AG63" s="49"/>
      <c r="AH63" s="49"/>
      <c r="AI63" s="49"/>
      <c r="AJ63" s="49"/>
      <c r="AK63" s="49"/>
      <c r="AL63" s="49"/>
      <c r="AM63" s="49"/>
      <c r="AN63" s="50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3">
        <f t="shared" si="2"/>
        <v>0</v>
      </c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>
        <f t="shared" si="3"/>
        <v>0</v>
      </c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1"/>
    </row>
    <row r="64" spans="1:112" ht="12.75" customHeight="1">
      <c r="A64" s="56" t="s">
        <v>117</v>
      </c>
      <c r="B64" s="57"/>
      <c r="C64" s="57"/>
      <c r="D64" s="57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48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3">
        <f t="shared" si="2"/>
        <v>0</v>
      </c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>
        <f t="shared" si="3"/>
        <v>0</v>
      </c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1"/>
    </row>
    <row r="65" spans="1:112" ht="12.75" customHeight="1">
      <c r="A65" s="56" t="s">
        <v>118</v>
      </c>
      <c r="B65" s="57"/>
      <c r="C65" s="57"/>
      <c r="D65" s="57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48"/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3">
        <f t="shared" si="2"/>
        <v>0</v>
      </c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>
        <f t="shared" si="3"/>
        <v>0</v>
      </c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1"/>
    </row>
    <row r="66" spans="1:112" ht="12.75" customHeight="1">
      <c r="A66" s="56" t="s">
        <v>119</v>
      </c>
      <c r="B66" s="57"/>
      <c r="C66" s="57"/>
      <c r="D66" s="57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48"/>
      <c r="AE66" s="49"/>
      <c r="AF66" s="49"/>
      <c r="AG66" s="49"/>
      <c r="AH66" s="49"/>
      <c r="AI66" s="49"/>
      <c r="AJ66" s="49"/>
      <c r="AK66" s="49"/>
      <c r="AL66" s="49"/>
      <c r="AM66" s="49"/>
      <c r="AN66" s="50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3">
        <f t="shared" si="2"/>
        <v>0</v>
      </c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>
        <f t="shared" si="3"/>
        <v>0</v>
      </c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1"/>
    </row>
    <row r="67" spans="1:112" ht="12.75" customHeight="1">
      <c r="A67" s="56" t="s">
        <v>120</v>
      </c>
      <c r="B67" s="57"/>
      <c r="C67" s="57"/>
      <c r="D67" s="57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48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3">
        <f t="shared" si="2"/>
        <v>0</v>
      </c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>
        <f t="shared" si="3"/>
        <v>0</v>
      </c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1"/>
    </row>
    <row r="68" spans="1:112" ht="12.75" customHeight="1">
      <c r="A68" s="56" t="s">
        <v>121</v>
      </c>
      <c r="B68" s="57"/>
      <c r="C68" s="57"/>
      <c r="D68" s="57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48"/>
      <c r="AE68" s="49"/>
      <c r="AF68" s="49"/>
      <c r="AG68" s="49"/>
      <c r="AH68" s="49"/>
      <c r="AI68" s="49"/>
      <c r="AJ68" s="49"/>
      <c r="AK68" s="49"/>
      <c r="AL68" s="49"/>
      <c r="AM68" s="49"/>
      <c r="AN68" s="50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3">
        <f t="shared" si="2"/>
        <v>0</v>
      </c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>
        <f t="shared" si="3"/>
        <v>0</v>
      </c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1"/>
    </row>
    <row r="69" spans="1:112" ht="12.75" customHeight="1">
      <c r="A69" s="56" t="s">
        <v>122</v>
      </c>
      <c r="B69" s="57"/>
      <c r="C69" s="57"/>
      <c r="D69" s="57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48"/>
      <c r="AE69" s="49"/>
      <c r="AF69" s="49"/>
      <c r="AG69" s="49"/>
      <c r="AH69" s="49"/>
      <c r="AI69" s="49"/>
      <c r="AJ69" s="49"/>
      <c r="AK69" s="49"/>
      <c r="AL69" s="49"/>
      <c r="AM69" s="49"/>
      <c r="AN69" s="50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3">
        <f t="shared" si="2"/>
        <v>0</v>
      </c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>
        <f t="shared" si="3"/>
        <v>0</v>
      </c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1"/>
    </row>
    <row r="70" spans="1:112" ht="12.75" customHeight="1">
      <c r="A70" s="56" t="s">
        <v>123</v>
      </c>
      <c r="B70" s="57"/>
      <c r="C70" s="57"/>
      <c r="D70" s="57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48"/>
      <c r="AE70" s="49"/>
      <c r="AF70" s="49"/>
      <c r="AG70" s="49"/>
      <c r="AH70" s="49"/>
      <c r="AI70" s="49"/>
      <c r="AJ70" s="49"/>
      <c r="AK70" s="49"/>
      <c r="AL70" s="49"/>
      <c r="AM70" s="49"/>
      <c r="AN70" s="50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3">
        <f t="shared" si="2"/>
        <v>0</v>
      </c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>
        <f t="shared" si="3"/>
        <v>0</v>
      </c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1"/>
    </row>
    <row r="71" spans="1:112" ht="12.75" customHeight="1">
      <c r="A71" s="56" t="s">
        <v>124</v>
      </c>
      <c r="B71" s="57"/>
      <c r="C71" s="57"/>
      <c r="D71" s="57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48"/>
      <c r="AE71" s="49"/>
      <c r="AF71" s="49"/>
      <c r="AG71" s="49"/>
      <c r="AH71" s="49"/>
      <c r="AI71" s="49"/>
      <c r="AJ71" s="49"/>
      <c r="AK71" s="49"/>
      <c r="AL71" s="49"/>
      <c r="AM71" s="49"/>
      <c r="AN71" s="50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3">
        <f t="shared" si="2"/>
        <v>0</v>
      </c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>
        <f t="shared" si="3"/>
        <v>0</v>
      </c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1"/>
    </row>
    <row r="72" spans="1:112" ht="12.75" customHeight="1">
      <c r="A72" s="56" t="s">
        <v>125</v>
      </c>
      <c r="B72" s="57"/>
      <c r="C72" s="57"/>
      <c r="D72" s="57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48"/>
      <c r="AE72" s="49"/>
      <c r="AF72" s="49"/>
      <c r="AG72" s="49"/>
      <c r="AH72" s="49"/>
      <c r="AI72" s="49"/>
      <c r="AJ72" s="49"/>
      <c r="AK72" s="49"/>
      <c r="AL72" s="49"/>
      <c r="AM72" s="49"/>
      <c r="AN72" s="50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3">
        <f t="shared" si="2"/>
        <v>0</v>
      </c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>
        <f t="shared" si="3"/>
        <v>0</v>
      </c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1"/>
    </row>
    <row r="73" spans="1:112" ht="12.75" customHeight="1">
      <c r="A73" s="56" t="s">
        <v>126</v>
      </c>
      <c r="B73" s="57"/>
      <c r="C73" s="57"/>
      <c r="D73" s="57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48"/>
      <c r="AE73" s="49"/>
      <c r="AF73" s="49"/>
      <c r="AG73" s="49"/>
      <c r="AH73" s="49"/>
      <c r="AI73" s="49"/>
      <c r="AJ73" s="49"/>
      <c r="AK73" s="49"/>
      <c r="AL73" s="49"/>
      <c r="AM73" s="49"/>
      <c r="AN73" s="50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3">
        <f t="shared" si="2"/>
        <v>0</v>
      </c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>
        <f t="shared" si="3"/>
        <v>0</v>
      </c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1"/>
    </row>
    <row r="74" spans="1:112" ht="12.75" customHeight="1">
      <c r="A74" s="56" t="s">
        <v>127</v>
      </c>
      <c r="B74" s="57"/>
      <c r="C74" s="57"/>
      <c r="D74" s="57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48"/>
      <c r="AE74" s="49"/>
      <c r="AF74" s="49"/>
      <c r="AG74" s="49"/>
      <c r="AH74" s="49"/>
      <c r="AI74" s="49"/>
      <c r="AJ74" s="49"/>
      <c r="AK74" s="49"/>
      <c r="AL74" s="49"/>
      <c r="AM74" s="49"/>
      <c r="AN74" s="50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3">
        <f t="shared" si="2"/>
        <v>0</v>
      </c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>
        <f t="shared" si="3"/>
        <v>0</v>
      </c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1"/>
    </row>
    <row r="75" spans="1:112" ht="12.75" customHeight="1">
      <c r="A75" s="56" t="s">
        <v>128</v>
      </c>
      <c r="B75" s="57"/>
      <c r="C75" s="57"/>
      <c r="D75" s="57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48"/>
      <c r="AE75" s="49"/>
      <c r="AF75" s="49"/>
      <c r="AG75" s="49"/>
      <c r="AH75" s="49"/>
      <c r="AI75" s="49"/>
      <c r="AJ75" s="49"/>
      <c r="AK75" s="49"/>
      <c r="AL75" s="49"/>
      <c r="AM75" s="49"/>
      <c r="AN75" s="50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3">
        <f t="shared" si="2"/>
        <v>0</v>
      </c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>
        <f t="shared" si="3"/>
        <v>0</v>
      </c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1"/>
    </row>
    <row r="76" spans="1:112" ht="12.75" customHeight="1">
      <c r="A76" s="56" t="s">
        <v>129</v>
      </c>
      <c r="B76" s="57"/>
      <c r="C76" s="57"/>
      <c r="D76" s="57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48"/>
      <c r="AE76" s="49"/>
      <c r="AF76" s="49"/>
      <c r="AG76" s="49"/>
      <c r="AH76" s="49"/>
      <c r="AI76" s="49"/>
      <c r="AJ76" s="49"/>
      <c r="AK76" s="49"/>
      <c r="AL76" s="49"/>
      <c r="AM76" s="49"/>
      <c r="AN76" s="50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3">
        <f t="shared" si="2"/>
        <v>0</v>
      </c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>
        <f t="shared" si="3"/>
        <v>0</v>
      </c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1"/>
    </row>
    <row r="77" spans="1:112" ht="12.75" customHeight="1">
      <c r="A77" s="56" t="s">
        <v>130</v>
      </c>
      <c r="B77" s="57"/>
      <c r="C77" s="57"/>
      <c r="D77" s="57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48"/>
      <c r="AE77" s="49"/>
      <c r="AF77" s="49"/>
      <c r="AG77" s="49"/>
      <c r="AH77" s="49"/>
      <c r="AI77" s="49"/>
      <c r="AJ77" s="49"/>
      <c r="AK77" s="49"/>
      <c r="AL77" s="49"/>
      <c r="AM77" s="49"/>
      <c r="AN77" s="50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3">
        <f t="shared" si="2"/>
        <v>0</v>
      </c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>
        <f t="shared" si="3"/>
        <v>0</v>
      </c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1"/>
    </row>
    <row r="78" spans="1:112" ht="12.75" customHeight="1">
      <c r="A78" s="56" t="s">
        <v>131</v>
      </c>
      <c r="B78" s="57"/>
      <c r="C78" s="57"/>
      <c r="D78" s="57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48"/>
      <c r="AE78" s="49"/>
      <c r="AF78" s="49"/>
      <c r="AG78" s="49"/>
      <c r="AH78" s="49"/>
      <c r="AI78" s="49"/>
      <c r="AJ78" s="49"/>
      <c r="AK78" s="49"/>
      <c r="AL78" s="49"/>
      <c r="AM78" s="49"/>
      <c r="AN78" s="50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3">
        <f t="shared" si="2"/>
        <v>0</v>
      </c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>
        <f t="shared" si="3"/>
        <v>0</v>
      </c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1"/>
    </row>
    <row r="79" spans="1:112" ht="12.75" customHeight="1">
      <c r="A79" s="56" t="s">
        <v>132</v>
      </c>
      <c r="B79" s="57"/>
      <c r="C79" s="57"/>
      <c r="D79" s="57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48"/>
      <c r="AE79" s="49"/>
      <c r="AF79" s="49"/>
      <c r="AG79" s="49"/>
      <c r="AH79" s="49"/>
      <c r="AI79" s="49"/>
      <c r="AJ79" s="49"/>
      <c r="AK79" s="49"/>
      <c r="AL79" s="49"/>
      <c r="AM79" s="49"/>
      <c r="AN79" s="50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3">
        <f t="shared" si="2"/>
        <v>0</v>
      </c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>
        <f t="shared" si="3"/>
        <v>0</v>
      </c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1"/>
    </row>
    <row r="80" spans="1:112" ht="12.75" customHeight="1">
      <c r="A80" s="56" t="s">
        <v>133</v>
      </c>
      <c r="B80" s="57"/>
      <c r="C80" s="57"/>
      <c r="D80" s="57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48"/>
      <c r="AE80" s="49"/>
      <c r="AF80" s="49"/>
      <c r="AG80" s="49"/>
      <c r="AH80" s="49"/>
      <c r="AI80" s="49"/>
      <c r="AJ80" s="49"/>
      <c r="AK80" s="49"/>
      <c r="AL80" s="49"/>
      <c r="AM80" s="49"/>
      <c r="AN80" s="50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3">
        <f t="shared" si="2"/>
        <v>0</v>
      </c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>
        <f t="shared" si="3"/>
        <v>0</v>
      </c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1"/>
    </row>
    <row r="81" spans="1:112" ht="12.75" customHeight="1">
      <c r="A81" s="56" t="s">
        <v>134</v>
      </c>
      <c r="B81" s="57"/>
      <c r="C81" s="57"/>
      <c r="D81" s="57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48"/>
      <c r="AE81" s="49"/>
      <c r="AF81" s="49"/>
      <c r="AG81" s="49"/>
      <c r="AH81" s="49"/>
      <c r="AI81" s="49"/>
      <c r="AJ81" s="49"/>
      <c r="AK81" s="49"/>
      <c r="AL81" s="49"/>
      <c r="AM81" s="49"/>
      <c r="AN81" s="50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3">
        <f t="shared" si="2"/>
        <v>0</v>
      </c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>
        <f t="shared" si="3"/>
        <v>0</v>
      </c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1"/>
    </row>
    <row r="82" spans="1:112" ht="12.75" customHeight="1">
      <c r="A82" s="56" t="s">
        <v>135</v>
      </c>
      <c r="B82" s="57"/>
      <c r="C82" s="57"/>
      <c r="D82" s="57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48"/>
      <c r="AE82" s="49"/>
      <c r="AF82" s="49"/>
      <c r="AG82" s="49"/>
      <c r="AH82" s="49"/>
      <c r="AI82" s="49"/>
      <c r="AJ82" s="49"/>
      <c r="AK82" s="49"/>
      <c r="AL82" s="49"/>
      <c r="AM82" s="49"/>
      <c r="AN82" s="50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3">
        <f t="shared" si="2"/>
        <v>0</v>
      </c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>
        <f t="shared" si="3"/>
        <v>0</v>
      </c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1"/>
    </row>
    <row r="83" spans="1:112" ht="12.75" customHeight="1">
      <c r="A83" s="56" t="s">
        <v>136</v>
      </c>
      <c r="B83" s="57"/>
      <c r="C83" s="57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48"/>
      <c r="AE83" s="49"/>
      <c r="AF83" s="49"/>
      <c r="AG83" s="49"/>
      <c r="AH83" s="49"/>
      <c r="AI83" s="49"/>
      <c r="AJ83" s="49"/>
      <c r="AK83" s="49"/>
      <c r="AL83" s="49"/>
      <c r="AM83" s="49"/>
      <c r="AN83" s="50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3">
        <f t="shared" si="2"/>
        <v>0</v>
      </c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>
        <f t="shared" si="3"/>
        <v>0</v>
      </c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1"/>
    </row>
    <row r="84" spans="1:112" ht="12.75" customHeight="1">
      <c r="A84" s="56" t="s">
        <v>137</v>
      </c>
      <c r="B84" s="57"/>
      <c r="C84" s="57"/>
      <c r="D84" s="57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48"/>
      <c r="AE84" s="49"/>
      <c r="AF84" s="49"/>
      <c r="AG84" s="49"/>
      <c r="AH84" s="49"/>
      <c r="AI84" s="49"/>
      <c r="AJ84" s="49"/>
      <c r="AK84" s="49"/>
      <c r="AL84" s="49"/>
      <c r="AM84" s="49"/>
      <c r="AN84" s="50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3">
        <f t="shared" si="2"/>
        <v>0</v>
      </c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>
        <f t="shared" si="3"/>
        <v>0</v>
      </c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1"/>
    </row>
    <row r="85" spans="1:112" ht="12.75" customHeight="1">
      <c r="A85" s="56" t="s">
        <v>138</v>
      </c>
      <c r="B85" s="57"/>
      <c r="C85" s="57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48"/>
      <c r="AE85" s="49"/>
      <c r="AF85" s="49"/>
      <c r="AG85" s="49"/>
      <c r="AH85" s="49"/>
      <c r="AI85" s="49"/>
      <c r="AJ85" s="49"/>
      <c r="AK85" s="49"/>
      <c r="AL85" s="49"/>
      <c r="AM85" s="49"/>
      <c r="AN85" s="50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3">
        <f t="shared" si="2"/>
        <v>0</v>
      </c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>
        <f t="shared" si="3"/>
        <v>0</v>
      </c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1"/>
    </row>
    <row r="86" spans="1:112" ht="12.75" customHeight="1">
      <c r="A86" s="56" t="s">
        <v>139</v>
      </c>
      <c r="B86" s="57"/>
      <c r="C86" s="57"/>
      <c r="D86" s="57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48"/>
      <c r="AE86" s="49"/>
      <c r="AF86" s="49"/>
      <c r="AG86" s="49"/>
      <c r="AH86" s="49"/>
      <c r="AI86" s="49"/>
      <c r="AJ86" s="49"/>
      <c r="AK86" s="49"/>
      <c r="AL86" s="49"/>
      <c r="AM86" s="49"/>
      <c r="AN86" s="50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3">
        <f t="shared" si="2"/>
        <v>0</v>
      </c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>
        <f t="shared" si="3"/>
        <v>0</v>
      </c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1"/>
    </row>
    <row r="87" spans="1:112" ht="12.75" customHeight="1">
      <c r="A87" s="56" t="s">
        <v>140</v>
      </c>
      <c r="B87" s="57"/>
      <c r="C87" s="57"/>
      <c r="D87" s="57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48"/>
      <c r="AE87" s="49"/>
      <c r="AF87" s="49"/>
      <c r="AG87" s="49"/>
      <c r="AH87" s="49"/>
      <c r="AI87" s="49"/>
      <c r="AJ87" s="49"/>
      <c r="AK87" s="49"/>
      <c r="AL87" s="49"/>
      <c r="AM87" s="49"/>
      <c r="AN87" s="50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3">
        <f t="shared" si="2"/>
        <v>0</v>
      </c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>
        <f t="shared" si="3"/>
        <v>0</v>
      </c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1"/>
    </row>
    <row r="88" spans="1:112" ht="12.75" customHeight="1">
      <c r="A88" s="56" t="s">
        <v>141</v>
      </c>
      <c r="B88" s="57"/>
      <c r="C88" s="57"/>
      <c r="D88" s="57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48"/>
      <c r="AE88" s="49"/>
      <c r="AF88" s="49"/>
      <c r="AG88" s="49"/>
      <c r="AH88" s="49"/>
      <c r="AI88" s="49"/>
      <c r="AJ88" s="49"/>
      <c r="AK88" s="49"/>
      <c r="AL88" s="49"/>
      <c r="AM88" s="49"/>
      <c r="AN88" s="50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3">
        <f t="shared" si="2"/>
        <v>0</v>
      </c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>
        <f t="shared" si="3"/>
        <v>0</v>
      </c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1"/>
    </row>
    <row r="89" spans="1:112" ht="12.75" customHeight="1">
      <c r="A89" s="56" t="s">
        <v>142</v>
      </c>
      <c r="B89" s="57"/>
      <c r="C89" s="57"/>
      <c r="D89" s="57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48"/>
      <c r="AE89" s="49"/>
      <c r="AF89" s="49"/>
      <c r="AG89" s="49"/>
      <c r="AH89" s="49"/>
      <c r="AI89" s="49"/>
      <c r="AJ89" s="49"/>
      <c r="AK89" s="49"/>
      <c r="AL89" s="49"/>
      <c r="AM89" s="49"/>
      <c r="AN89" s="50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3">
        <f t="shared" si="2"/>
        <v>0</v>
      </c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>
        <f t="shared" si="3"/>
        <v>0</v>
      </c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1"/>
    </row>
    <row r="90" spans="1:112" ht="12.75" customHeight="1">
      <c r="A90" s="56" t="s">
        <v>143</v>
      </c>
      <c r="B90" s="57"/>
      <c r="C90" s="57"/>
      <c r="D90" s="57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48"/>
      <c r="AE90" s="49"/>
      <c r="AF90" s="49"/>
      <c r="AG90" s="49"/>
      <c r="AH90" s="49"/>
      <c r="AI90" s="49"/>
      <c r="AJ90" s="49"/>
      <c r="AK90" s="49"/>
      <c r="AL90" s="49"/>
      <c r="AM90" s="49"/>
      <c r="AN90" s="50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3">
        <f t="shared" si="2"/>
        <v>0</v>
      </c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>
        <f t="shared" si="3"/>
        <v>0</v>
      </c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1"/>
    </row>
    <row r="91" spans="1:112" ht="12.75" customHeight="1">
      <c r="A91" s="56" t="s">
        <v>144</v>
      </c>
      <c r="B91" s="57"/>
      <c r="C91" s="57"/>
      <c r="D91" s="57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48"/>
      <c r="AE91" s="49"/>
      <c r="AF91" s="49"/>
      <c r="AG91" s="49"/>
      <c r="AH91" s="49"/>
      <c r="AI91" s="49"/>
      <c r="AJ91" s="49"/>
      <c r="AK91" s="49"/>
      <c r="AL91" s="49"/>
      <c r="AM91" s="49"/>
      <c r="AN91" s="50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3">
        <f t="shared" si="2"/>
        <v>0</v>
      </c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>
        <f t="shared" si="3"/>
        <v>0</v>
      </c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1"/>
    </row>
    <row r="92" spans="1:112" ht="12.75" customHeight="1">
      <c r="A92" s="56" t="s">
        <v>145</v>
      </c>
      <c r="B92" s="57"/>
      <c r="C92" s="57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48"/>
      <c r="AE92" s="49"/>
      <c r="AF92" s="49"/>
      <c r="AG92" s="49"/>
      <c r="AH92" s="49"/>
      <c r="AI92" s="49"/>
      <c r="AJ92" s="49"/>
      <c r="AK92" s="49"/>
      <c r="AL92" s="49"/>
      <c r="AM92" s="49"/>
      <c r="AN92" s="50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3">
        <f t="shared" si="2"/>
        <v>0</v>
      </c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>
        <f t="shared" si="3"/>
        <v>0</v>
      </c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1"/>
    </row>
    <row r="93" spans="1:112" ht="12.75" customHeight="1">
      <c r="A93" s="56" t="s">
        <v>146</v>
      </c>
      <c r="B93" s="57"/>
      <c r="C93" s="57"/>
      <c r="D93" s="57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48"/>
      <c r="AE93" s="49"/>
      <c r="AF93" s="49"/>
      <c r="AG93" s="49"/>
      <c r="AH93" s="49"/>
      <c r="AI93" s="49"/>
      <c r="AJ93" s="49"/>
      <c r="AK93" s="49"/>
      <c r="AL93" s="49"/>
      <c r="AM93" s="49"/>
      <c r="AN93" s="50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3">
        <f t="shared" si="2"/>
        <v>0</v>
      </c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>
        <f t="shared" si="3"/>
        <v>0</v>
      </c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1"/>
    </row>
    <row r="94" spans="1:112" ht="12.75" customHeight="1">
      <c r="A94" s="56" t="s">
        <v>147</v>
      </c>
      <c r="B94" s="57"/>
      <c r="C94" s="57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48"/>
      <c r="AE94" s="49"/>
      <c r="AF94" s="49"/>
      <c r="AG94" s="49"/>
      <c r="AH94" s="49"/>
      <c r="AI94" s="49"/>
      <c r="AJ94" s="49"/>
      <c r="AK94" s="49"/>
      <c r="AL94" s="49"/>
      <c r="AM94" s="49"/>
      <c r="AN94" s="50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3">
        <f t="shared" si="2"/>
        <v>0</v>
      </c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>
        <f t="shared" si="3"/>
        <v>0</v>
      </c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1"/>
    </row>
    <row r="95" spans="1:112" ht="12.75" customHeight="1">
      <c r="A95" s="56" t="s">
        <v>148</v>
      </c>
      <c r="B95" s="57"/>
      <c r="C95" s="57"/>
      <c r="D95" s="57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48"/>
      <c r="AE95" s="49"/>
      <c r="AF95" s="49"/>
      <c r="AG95" s="49"/>
      <c r="AH95" s="49"/>
      <c r="AI95" s="49"/>
      <c r="AJ95" s="49"/>
      <c r="AK95" s="49"/>
      <c r="AL95" s="49"/>
      <c r="AM95" s="49"/>
      <c r="AN95" s="50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3">
        <f t="shared" si="2"/>
        <v>0</v>
      </c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>
        <f t="shared" si="3"/>
        <v>0</v>
      </c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1"/>
    </row>
    <row r="96" spans="1:112" ht="12.75" customHeight="1">
      <c r="A96" s="56" t="s">
        <v>149</v>
      </c>
      <c r="B96" s="57"/>
      <c r="C96" s="57"/>
      <c r="D96" s="57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48"/>
      <c r="AE96" s="49"/>
      <c r="AF96" s="49"/>
      <c r="AG96" s="49"/>
      <c r="AH96" s="49"/>
      <c r="AI96" s="49"/>
      <c r="AJ96" s="49"/>
      <c r="AK96" s="49"/>
      <c r="AL96" s="49"/>
      <c r="AM96" s="49"/>
      <c r="AN96" s="50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3">
        <f t="shared" si="2"/>
        <v>0</v>
      </c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>
        <f t="shared" si="3"/>
        <v>0</v>
      </c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1"/>
    </row>
    <row r="97" spans="1:112" ht="12.75" customHeight="1">
      <c r="A97" s="56" t="s">
        <v>150</v>
      </c>
      <c r="B97" s="57"/>
      <c r="C97" s="57"/>
      <c r="D97" s="57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48"/>
      <c r="AE97" s="49"/>
      <c r="AF97" s="49"/>
      <c r="AG97" s="49"/>
      <c r="AH97" s="49"/>
      <c r="AI97" s="49"/>
      <c r="AJ97" s="49"/>
      <c r="AK97" s="49"/>
      <c r="AL97" s="49"/>
      <c r="AM97" s="49"/>
      <c r="AN97" s="50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3">
        <f t="shared" si="2"/>
        <v>0</v>
      </c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>
        <f t="shared" si="3"/>
        <v>0</v>
      </c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1"/>
    </row>
    <row r="98" spans="1:112" ht="12.75" customHeight="1">
      <c r="A98" s="56" t="s">
        <v>151</v>
      </c>
      <c r="B98" s="57"/>
      <c r="C98" s="57"/>
      <c r="D98" s="57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48"/>
      <c r="AE98" s="49"/>
      <c r="AF98" s="49"/>
      <c r="AG98" s="49"/>
      <c r="AH98" s="49"/>
      <c r="AI98" s="49"/>
      <c r="AJ98" s="49"/>
      <c r="AK98" s="49"/>
      <c r="AL98" s="49"/>
      <c r="AM98" s="49"/>
      <c r="AN98" s="50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3">
        <f t="shared" si="2"/>
        <v>0</v>
      </c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>
        <f t="shared" si="3"/>
        <v>0</v>
      </c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1"/>
    </row>
    <row r="99" spans="1:112" ht="12.75" customHeight="1">
      <c r="A99" s="56" t="s">
        <v>152</v>
      </c>
      <c r="B99" s="57"/>
      <c r="C99" s="57"/>
      <c r="D99" s="57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48"/>
      <c r="AE99" s="49"/>
      <c r="AF99" s="49"/>
      <c r="AG99" s="49"/>
      <c r="AH99" s="49"/>
      <c r="AI99" s="49"/>
      <c r="AJ99" s="49"/>
      <c r="AK99" s="49"/>
      <c r="AL99" s="49"/>
      <c r="AM99" s="49"/>
      <c r="AN99" s="50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3">
        <f t="shared" si="2"/>
        <v>0</v>
      </c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>
        <f t="shared" si="3"/>
        <v>0</v>
      </c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1"/>
    </row>
    <row r="100" spans="1:112" ht="12.75" customHeight="1">
      <c r="A100" s="56" t="s">
        <v>153</v>
      </c>
      <c r="B100" s="57"/>
      <c r="C100" s="57"/>
      <c r="D100" s="57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48"/>
      <c r="AE100" s="49"/>
      <c r="AF100" s="49"/>
      <c r="AG100" s="49"/>
      <c r="AH100" s="49"/>
      <c r="AI100" s="49"/>
      <c r="AJ100" s="49"/>
      <c r="AK100" s="49"/>
      <c r="AL100" s="49"/>
      <c r="AM100" s="49"/>
      <c r="AN100" s="50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3">
        <f t="shared" si="2"/>
        <v>0</v>
      </c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>
        <f t="shared" si="3"/>
        <v>0</v>
      </c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1"/>
    </row>
    <row r="101" spans="1:112" ht="12.75" customHeight="1">
      <c r="A101" s="56" t="s">
        <v>154</v>
      </c>
      <c r="B101" s="57"/>
      <c r="C101" s="57"/>
      <c r="D101" s="57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48"/>
      <c r="AE101" s="49"/>
      <c r="AF101" s="49"/>
      <c r="AG101" s="49"/>
      <c r="AH101" s="49"/>
      <c r="AI101" s="49"/>
      <c r="AJ101" s="49"/>
      <c r="AK101" s="49"/>
      <c r="AL101" s="49"/>
      <c r="AM101" s="49"/>
      <c r="AN101" s="50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3">
        <f t="shared" si="2"/>
        <v>0</v>
      </c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>
        <f t="shared" si="3"/>
        <v>0</v>
      </c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1"/>
    </row>
    <row r="102" spans="1:112" ht="12.75" customHeight="1">
      <c r="A102" s="56" t="s">
        <v>155</v>
      </c>
      <c r="B102" s="57"/>
      <c r="C102" s="57"/>
      <c r="D102" s="57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48"/>
      <c r="AE102" s="49"/>
      <c r="AF102" s="49"/>
      <c r="AG102" s="49"/>
      <c r="AH102" s="49"/>
      <c r="AI102" s="49"/>
      <c r="AJ102" s="49"/>
      <c r="AK102" s="49"/>
      <c r="AL102" s="49"/>
      <c r="AM102" s="49"/>
      <c r="AN102" s="50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3">
        <f t="shared" si="2"/>
        <v>0</v>
      </c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>
        <f t="shared" si="3"/>
        <v>0</v>
      </c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1"/>
    </row>
    <row r="103" spans="1:112" ht="12.75" customHeight="1">
      <c r="A103" s="56" t="s">
        <v>156</v>
      </c>
      <c r="B103" s="57"/>
      <c r="C103" s="57"/>
      <c r="D103" s="57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48"/>
      <c r="AE103" s="49"/>
      <c r="AF103" s="49"/>
      <c r="AG103" s="49"/>
      <c r="AH103" s="49"/>
      <c r="AI103" s="49"/>
      <c r="AJ103" s="49"/>
      <c r="AK103" s="49"/>
      <c r="AL103" s="49"/>
      <c r="AM103" s="49"/>
      <c r="AN103" s="50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3">
        <f t="shared" si="2"/>
        <v>0</v>
      </c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>
        <f t="shared" si="3"/>
        <v>0</v>
      </c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1"/>
    </row>
    <row r="104" spans="1:112" ht="12.75" customHeight="1" thickBot="1">
      <c r="A104" s="56" t="s">
        <v>157</v>
      </c>
      <c r="B104" s="57"/>
      <c r="C104" s="57"/>
      <c r="D104" s="57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48"/>
      <c r="AE104" s="49"/>
      <c r="AF104" s="49"/>
      <c r="AG104" s="49"/>
      <c r="AH104" s="49"/>
      <c r="AI104" s="49"/>
      <c r="AJ104" s="49"/>
      <c r="AK104" s="49"/>
      <c r="AL104" s="49"/>
      <c r="AM104" s="49"/>
      <c r="AN104" s="50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3">
        <f t="shared" si="2"/>
        <v>0</v>
      </c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>
        <f t="shared" si="3"/>
        <v>0</v>
      </c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1"/>
    </row>
    <row r="105" spans="1:112" ht="12.75" customHeight="1" hidden="1" thickBot="1">
      <c r="A105" s="56" t="s">
        <v>158</v>
      </c>
      <c r="B105" s="57"/>
      <c r="C105" s="57"/>
      <c r="D105" s="57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48"/>
      <c r="AE105" s="49"/>
      <c r="AF105" s="49"/>
      <c r="AG105" s="49"/>
      <c r="AH105" s="49"/>
      <c r="AI105" s="49"/>
      <c r="AJ105" s="49"/>
      <c r="AK105" s="49"/>
      <c r="AL105" s="49"/>
      <c r="AM105" s="49"/>
      <c r="AN105" s="50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3">
        <f>AZ105*BX105</f>
        <v>0</v>
      </c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>
        <f>BL105*BX105</f>
        <v>0</v>
      </c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1"/>
    </row>
    <row r="106" spans="1:112" ht="19.5" customHeight="1" thickBot="1">
      <c r="A106" s="68" t="s">
        <v>16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5">
        <f>SUM(AZ37:BK105)</f>
        <v>0</v>
      </c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7"/>
      <c r="BL106" s="71">
        <f>SUM(BL37:BW105)</f>
        <v>0</v>
      </c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7"/>
      <c r="BX106" s="79" t="s">
        <v>15</v>
      </c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1"/>
      <c r="CJ106" s="82">
        <f>SUM(CJ37:CU105)</f>
        <v>0</v>
      </c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8"/>
      <c r="CV106" s="76">
        <f>SUM(CV37:DG105)</f>
        <v>0</v>
      </c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8"/>
      <c r="DH106" s="1"/>
    </row>
    <row r="107" spans="1:112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</row>
    <row r="108" spans="1:112" ht="12.75" customHeight="1">
      <c r="A108" s="59" t="s">
        <v>17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1"/>
      <c r="BV108" s="70">
        <f>AZ106</f>
        <v>0</v>
      </c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1"/>
    </row>
    <row r="109" spans="1:112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46" t="s">
        <v>18</v>
      </c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1"/>
    </row>
    <row r="110" spans="1:112" ht="3" customHeight="1" hidden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</row>
    <row r="111" spans="1:112" ht="12.75" customHeight="1">
      <c r="A111" s="47" t="str">
        <f>'пропись количество'!B2</f>
        <v>Ноль 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1"/>
    </row>
    <row r="112" spans="1:112" ht="11.25" customHeight="1">
      <c r="A112" s="46" t="s">
        <v>19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1"/>
    </row>
    <row r="113" spans="1:112" ht="3" customHeight="1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</row>
    <row r="114" spans="1:112" ht="12.75" customHeight="1">
      <c r="A114" s="59" t="s">
        <v>20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1"/>
      <c r="BP114" s="45">
        <f>CJ106</f>
        <v>0</v>
      </c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1"/>
    </row>
    <row r="115" spans="1:112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46" t="s">
        <v>18</v>
      </c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1"/>
    </row>
    <row r="116" spans="1:112" ht="0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</row>
    <row r="117" spans="1:112" ht="12.7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1"/>
    </row>
    <row r="118" spans="1:112" ht="8.25" customHeight="1">
      <c r="A118" s="46" t="s">
        <v>19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1"/>
    </row>
    <row r="119" spans="1:112" ht="3" customHeight="1" hidden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</row>
    <row r="120" spans="1:112" ht="15" customHeight="1">
      <c r="A120" s="55" t="s">
        <v>21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1"/>
    </row>
    <row r="121" spans="1:112" ht="3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</row>
    <row r="122" spans="1:112" ht="15" customHeight="1" hidden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1"/>
    </row>
    <row r="123" spans="1:112" ht="3" customHeight="1" hidden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</row>
    <row r="124" spans="1:112" ht="15" customHeight="1" hidden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1"/>
    </row>
    <row r="125" spans="1:112" ht="3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</row>
    <row r="126" spans="1:112" ht="15" customHeight="1">
      <c r="A126" s="55" t="s">
        <v>22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1"/>
    </row>
    <row r="127" spans="1:112" ht="0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</row>
    <row r="128" spans="1:112" ht="11.25" customHeight="1" hidden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1"/>
    </row>
    <row r="129" spans="1:112" ht="3" customHeight="1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</row>
    <row r="130" spans="1:112" ht="15" customHeight="1" hidden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1"/>
    </row>
    <row r="131" spans="1:112" ht="3" customHeight="1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</row>
    <row r="132" spans="1:112" ht="15" customHeight="1" hidden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1"/>
    </row>
    <row r="133" spans="1:112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</row>
    <row r="134" spans="1:112" ht="12.75" customHeight="1">
      <c r="A134" s="60" t="s">
        <v>23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1"/>
      <c r="BF134" s="1"/>
      <c r="BG134" s="1"/>
      <c r="BH134" s="1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1"/>
      <c r="CA134" s="1"/>
      <c r="CB134" s="1"/>
      <c r="CC134" s="1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1"/>
    </row>
    <row r="135" spans="1:112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46" t="s">
        <v>24</v>
      </c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1"/>
      <c r="BF135" s="1"/>
      <c r="BG135" s="1"/>
      <c r="BH135" s="1"/>
      <c r="BI135" s="46" t="s">
        <v>25</v>
      </c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1"/>
      <c r="CA135" s="1"/>
      <c r="CB135" s="1"/>
      <c r="CC135" s="1"/>
      <c r="CD135" s="46" t="s">
        <v>26</v>
      </c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1"/>
    </row>
    <row r="136" spans="1:112" ht="3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</row>
    <row r="137" spans="1:112" ht="30" customHeight="1">
      <c r="A137" s="73" t="s">
        <v>85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1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1"/>
      <c r="BF137" s="1"/>
      <c r="BG137" s="1"/>
      <c r="BH137" s="1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1"/>
      <c r="CA137" s="1"/>
      <c r="CB137" s="1"/>
      <c r="CC137" s="1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1"/>
    </row>
    <row r="138" spans="1:112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46" t="s">
        <v>24</v>
      </c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1"/>
      <c r="BF138" s="1"/>
      <c r="BG138" s="1"/>
      <c r="BH138" s="1"/>
      <c r="BI138" s="46" t="s">
        <v>25</v>
      </c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1"/>
      <c r="CA138" s="1"/>
      <c r="CB138" s="1"/>
      <c r="CC138" s="1"/>
      <c r="CD138" s="46" t="s">
        <v>26</v>
      </c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1"/>
    </row>
    <row r="139" spans="1:112" ht="3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</row>
    <row r="140" spans="1:112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1"/>
      <c r="BF140" s="1"/>
      <c r="BG140" s="1"/>
      <c r="BH140" s="1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1"/>
      <c r="CA140" s="1"/>
      <c r="CB140" s="1"/>
      <c r="CC140" s="1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1"/>
    </row>
    <row r="141" spans="1:112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46" t="s">
        <v>24</v>
      </c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1"/>
      <c r="BF141" s="1"/>
      <c r="BG141" s="1"/>
      <c r="BH141" s="1"/>
      <c r="BI141" s="46" t="s">
        <v>25</v>
      </c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1"/>
      <c r="CA141" s="1"/>
      <c r="CB141" s="1"/>
      <c r="CC141" s="1"/>
      <c r="CD141" s="46" t="s">
        <v>26</v>
      </c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1"/>
    </row>
    <row r="142" spans="1:112" ht="3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</row>
    <row r="143" spans="1:112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1"/>
      <c r="BF143" s="1"/>
      <c r="BG143" s="1"/>
      <c r="BH143" s="1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1"/>
      <c r="CA143" s="1"/>
      <c r="CB143" s="1"/>
      <c r="CC143" s="1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1"/>
    </row>
    <row r="144" spans="1:112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46" t="s">
        <v>24</v>
      </c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1"/>
      <c r="BF144" s="1"/>
      <c r="BG144" s="1"/>
      <c r="BH144" s="1"/>
      <c r="BI144" s="46" t="s">
        <v>25</v>
      </c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1"/>
      <c r="CA144" s="1"/>
      <c r="CB144" s="1"/>
      <c r="CC144" s="1"/>
      <c r="CD144" s="46" t="s">
        <v>26</v>
      </c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1"/>
    </row>
    <row r="145" spans="1:112" ht="3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</row>
    <row r="146" spans="1:112" ht="11.25" customHeight="1">
      <c r="A146" s="73" t="s">
        <v>27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</row>
    <row r="147" spans="1:112" ht="3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</row>
    <row r="148" spans="1:112" ht="12.75" customHeight="1">
      <c r="A148" s="55" t="s">
        <v>28</v>
      </c>
      <c r="B148" s="55"/>
      <c r="C148" s="55"/>
      <c r="D148" s="55"/>
      <c r="E148" s="55"/>
      <c r="F148" s="55"/>
      <c r="G148" s="55"/>
      <c r="H148" s="1"/>
      <c r="I148" s="38"/>
      <c r="J148" s="38"/>
      <c r="K148" s="38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1"/>
      <c r="BF148" s="1"/>
      <c r="BG148" s="1"/>
      <c r="BH148" s="1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1"/>
      <c r="CA148" s="1"/>
      <c r="CB148" s="1"/>
      <c r="CC148" s="1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1"/>
    </row>
    <row r="149" spans="1:112" ht="11.25" customHeight="1">
      <c r="A149" s="1"/>
      <c r="B149" s="1"/>
      <c r="C149" s="1"/>
      <c r="D149" s="1"/>
      <c r="E149" s="1"/>
      <c r="F149" s="1"/>
      <c r="G149" s="1"/>
      <c r="H149" s="1"/>
      <c r="I149" s="41"/>
      <c r="J149" s="41"/>
      <c r="K149" s="41"/>
      <c r="L149" s="54" t="s">
        <v>24</v>
      </c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1"/>
      <c r="BF149" s="1"/>
      <c r="BG149" s="1"/>
      <c r="BH149" s="1"/>
      <c r="BI149" s="46" t="s">
        <v>25</v>
      </c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1"/>
      <c r="CA149" s="1"/>
      <c r="CB149" s="1"/>
      <c r="CC149" s="1"/>
      <c r="CD149" s="46" t="s">
        <v>26</v>
      </c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1"/>
    </row>
    <row r="150" spans="1:112" ht="3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</row>
    <row r="151" spans="1:112" ht="36" customHeight="1">
      <c r="A151" s="55" t="s">
        <v>29</v>
      </c>
      <c r="B151" s="55"/>
      <c r="C151" s="55"/>
      <c r="D151" s="55"/>
      <c r="E151" s="55"/>
      <c r="F151" s="55"/>
      <c r="G151" s="55"/>
      <c r="H151" s="55"/>
      <c r="I151" s="55"/>
      <c r="J151" s="38"/>
      <c r="K151" s="38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1"/>
      <c r="BF151" s="1"/>
      <c r="BG151" s="1"/>
      <c r="BH151" s="1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1"/>
      <c r="CA151" s="1"/>
      <c r="CB151" s="1"/>
      <c r="CC151" s="1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1"/>
    </row>
    <row r="152" spans="1:112" ht="11.25" customHeight="1">
      <c r="A152" s="1"/>
      <c r="B152" s="1"/>
      <c r="C152" s="1"/>
      <c r="D152" s="1"/>
      <c r="E152" s="1"/>
      <c r="F152" s="1"/>
      <c r="G152" s="1"/>
      <c r="H152" s="1"/>
      <c r="I152" s="41"/>
      <c r="J152" s="41"/>
      <c r="K152" s="41"/>
      <c r="L152" s="54" t="s">
        <v>24</v>
      </c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1"/>
      <c r="BF152" s="1"/>
      <c r="BG152" s="1"/>
      <c r="BH152" s="1"/>
      <c r="BI152" s="46" t="s">
        <v>25</v>
      </c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1"/>
      <c r="CA152" s="1"/>
      <c r="CB152" s="1"/>
      <c r="CC152" s="1"/>
      <c r="CD152" s="46" t="s">
        <v>26</v>
      </c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1"/>
    </row>
  </sheetData>
  <sheetProtection formatCells="0" formatColumns="0" formatRows="0" insertColumns="0" insertRows="0" insertHyperlinks="0" deleteColumns="0" deleteRows="0" sort="0" autoFilter="0" pivotTables="0"/>
  <mergeCells count="753">
    <mergeCell ref="CV104:DG104"/>
    <mergeCell ref="AZ104:BK104"/>
    <mergeCell ref="BL104:BW104"/>
    <mergeCell ref="BX104:CI104"/>
    <mergeCell ref="CJ104:CU104"/>
    <mergeCell ref="A104:D104"/>
    <mergeCell ref="E104:AC104"/>
    <mergeCell ref="AD104:AN104"/>
    <mergeCell ref="AO104:AY104"/>
    <mergeCell ref="CV102:DG102"/>
    <mergeCell ref="A103:D103"/>
    <mergeCell ref="E103:AC103"/>
    <mergeCell ref="AD103:AN103"/>
    <mergeCell ref="AO103:AY103"/>
    <mergeCell ref="AZ103:BK103"/>
    <mergeCell ref="BL103:BW103"/>
    <mergeCell ref="BX103:CI103"/>
    <mergeCell ref="CJ103:CU103"/>
    <mergeCell ref="CV103:DG103"/>
    <mergeCell ref="AZ102:BK102"/>
    <mergeCell ref="BL102:BW102"/>
    <mergeCell ref="BX102:CI102"/>
    <mergeCell ref="CJ102:CU102"/>
    <mergeCell ref="A102:D102"/>
    <mergeCell ref="E102:AC102"/>
    <mergeCell ref="AD102:AN102"/>
    <mergeCell ref="AO102:AY102"/>
    <mergeCell ref="CV100:DG100"/>
    <mergeCell ref="A101:D101"/>
    <mergeCell ref="E101:AC101"/>
    <mergeCell ref="AD101:AN101"/>
    <mergeCell ref="AO101:AY101"/>
    <mergeCell ref="AZ101:BK101"/>
    <mergeCell ref="BL101:BW101"/>
    <mergeCell ref="BX101:CI101"/>
    <mergeCell ref="CJ101:CU101"/>
    <mergeCell ref="CV101:DG101"/>
    <mergeCell ref="AZ100:BK100"/>
    <mergeCell ref="BL100:BW100"/>
    <mergeCell ref="BX100:CI100"/>
    <mergeCell ref="CJ100:CU100"/>
    <mergeCell ref="A100:D100"/>
    <mergeCell ref="E100:AC100"/>
    <mergeCell ref="AD100:AN100"/>
    <mergeCell ref="AO100:AY100"/>
    <mergeCell ref="CV98:DG98"/>
    <mergeCell ref="A99:D99"/>
    <mergeCell ref="E99:AC99"/>
    <mergeCell ref="AD99:AN99"/>
    <mergeCell ref="AO99:AY99"/>
    <mergeCell ref="AZ99:BK99"/>
    <mergeCell ref="BL99:BW99"/>
    <mergeCell ref="BX99:CI99"/>
    <mergeCell ref="CJ99:CU99"/>
    <mergeCell ref="CV99:DG99"/>
    <mergeCell ref="AZ98:BK98"/>
    <mergeCell ref="BL98:BW98"/>
    <mergeCell ref="BX98:CI98"/>
    <mergeCell ref="CJ98:CU98"/>
    <mergeCell ref="A98:D98"/>
    <mergeCell ref="E98:AC98"/>
    <mergeCell ref="AD98:AN98"/>
    <mergeCell ref="AO98:AY98"/>
    <mergeCell ref="CV96:DG96"/>
    <mergeCell ref="A97:D97"/>
    <mergeCell ref="E97:AC97"/>
    <mergeCell ref="AD97:AN97"/>
    <mergeCell ref="AO97:AY97"/>
    <mergeCell ref="AZ97:BK97"/>
    <mergeCell ref="BL97:BW97"/>
    <mergeCell ref="BX97:CI97"/>
    <mergeCell ref="CJ97:CU97"/>
    <mergeCell ref="CV97:DG97"/>
    <mergeCell ref="AZ96:BK96"/>
    <mergeCell ref="BL96:BW96"/>
    <mergeCell ref="BX96:CI96"/>
    <mergeCell ref="CJ96:CU96"/>
    <mergeCell ref="A96:D96"/>
    <mergeCell ref="E96:AC96"/>
    <mergeCell ref="AD96:AN96"/>
    <mergeCell ref="AO96:AY96"/>
    <mergeCell ref="CV94:DG94"/>
    <mergeCell ref="A95:D95"/>
    <mergeCell ref="E95:AC95"/>
    <mergeCell ref="AD95:AN95"/>
    <mergeCell ref="AO95:AY95"/>
    <mergeCell ref="AZ95:BK95"/>
    <mergeCell ref="BL95:BW95"/>
    <mergeCell ref="BX95:CI95"/>
    <mergeCell ref="CJ95:CU95"/>
    <mergeCell ref="CV95:DG95"/>
    <mergeCell ref="AZ94:BK94"/>
    <mergeCell ref="BL94:BW94"/>
    <mergeCell ref="BX94:CI94"/>
    <mergeCell ref="CJ94:CU94"/>
    <mergeCell ref="A94:D94"/>
    <mergeCell ref="E94:AC94"/>
    <mergeCell ref="AD94:AN94"/>
    <mergeCell ref="AO94:AY94"/>
    <mergeCell ref="CV92:DG92"/>
    <mergeCell ref="A93:D93"/>
    <mergeCell ref="E93:AC93"/>
    <mergeCell ref="AD93:AN93"/>
    <mergeCell ref="AO93:AY93"/>
    <mergeCell ref="AZ93:BK93"/>
    <mergeCell ref="BL93:BW93"/>
    <mergeCell ref="BX93:CI93"/>
    <mergeCell ref="CJ93:CU93"/>
    <mergeCell ref="CV93:DG93"/>
    <mergeCell ref="AZ92:BK92"/>
    <mergeCell ref="BL92:BW92"/>
    <mergeCell ref="BX92:CI92"/>
    <mergeCell ref="CJ92:CU92"/>
    <mergeCell ref="A92:D92"/>
    <mergeCell ref="E92:AC92"/>
    <mergeCell ref="AD92:AN92"/>
    <mergeCell ref="AO92:AY92"/>
    <mergeCell ref="CV90:DG90"/>
    <mergeCell ref="A91:D91"/>
    <mergeCell ref="AD91:AN91"/>
    <mergeCell ref="AO91:AY91"/>
    <mergeCell ref="AZ91:BK91"/>
    <mergeCell ref="BL91:BW91"/>
    <mergeCell ref="BX91:CI91"/>
    <mergeCell ref="CJ91:CU91"/>
    <mergeCell ref="CV91:DG91"/>
    <mergeCell ref="AZ90:BK90"/>
    <mergeCell ref="BL90:BW90"/>
    <mergeCell ref="BX90:CI90"/>
    <mergeCell ref="CJ90:CU90"/>
    <mergeCell ref="A90:D90"/>
    <mergeCell ref="E90:AC90"/>
    <mergeCell ref="AD90:AN90"/>
    <mergeCell ref="AO90:AY90"/>
    <mergeCell ref="CV88:DG88"/>
    <mergeCell ref="A89:D89"/>
    <mergeCell ref="E89:AC89"/>
    <mergeCell ref="AD89:AN89"/>
    <mergeCell ref="AO89:AY89"/>
    <mergeCell ref="AZ89:BK89"/>
    <mergeCell ref="BL89:BW89"/>
    <mergeCell ref="BX89:CI89"/>
    <mergeCell ref="CJ89:CU89"/>
    <mergeCell ref="CV89:DG89"/>
    <mergeCell ref="AZ88:BK88"/>
    <mergeCell ref="BL88:BW88"/>
    <mergeCell ref="BX88:CI88"/>
    <mergeCell ref="CJ88:CU88"/>
    <mergeCell ref="A88:D88"/>
    <mergeCell ref="E88:AC88"/>
    <mergeCell ref="AD88:AN88"/>
    <mergeCell ref="AO88:AY88"/>
    <mergeCell ref="CV86:DG86"/>
    <mergeCell ref="A87:D87"/>
    <mergeCell ref="E87:AC87"/>
    <mergeCell ref="AD87:AN87"/>
    <mergeCell ref="AO87:AY87"/>
    <mergeCell ref="AZ87:BK87"/>
    <mergeCell ref="BL87:BW87"/>
    <mergeCell ref="BX87:CI87"/>
    <mergeCell ref="CJ87:CU87"/>
    <mergeCell ref="CV87:DG87"/>
    <mergeCell ref="AZ86:BK86"/>
    <mergeCell ref="BL86:BW86"/>
    <mergeCell ref="BX86:CI86"/>
    <mergeCell ref="CJ86:CU86"/>
    <mergeCell ref="A86:D86"/>
    <mergeCell ref="E86:AC86"/>
    <mergeCell ref="AD86:AN86"/>
    <mergeCell ref="AO86:AY86"/>
    <mergeCell ref="CV84:DG84"/>
    <mergeCell ref="A85:D85"/>
    <mergeCell ref="E85:AC85"/>
    <mergeCell ref="AD85:AN85"/>
    <mergeCell ref="AO85:AY85"/>
    <mergeCell ref="AZ85:BK85"/>
    <mergeCell ref="BL85:BW85"/>
    <mergeCell ref="BX85:CI85"/>
    <mergeCell ref="CJ85:CU85"/>
    <mergeCell ref="CV85:DG85"/>
    <mergeCell ref="AZ84:BK84"/>
    <mergeCell ref="BL84:BW84"/>
    <mergeCell ref="BX84:CI84"/>
    <mergeCell ref="CJ84:CU84"/>
    <mergeCell ref="A84:D84"/>
    <mergeCell ref="E84:AC84"/>
    <mergeCell ref="AD84:AN84"/>
    <mergeCell ref="AO84:AY84"/>
    <mergeCell ref="CV82:DG82"/>
    <mergeCell ref="A83:D83"/>
    <mergeCell ref="E83:AC83"/>
    <mergeCell ref="AD83:AN83"/>
    <mergeCell ref="AO83:AY83"/>
    <mergeCell ref="AZ83:BK83"/>
    <mergeCell ref="BL83:BW83"/>
    <mergeCell ref="BX83:CI83"/>
    <mergeCell ref="CJ83:CU83"/>
    <mergeCell ref="CV83:DG83"/>
    <mergeCell ref="AZ82:BK82"/>
    <mergeCell ref="BL82:BW82"/>
    <mergeCell ref="BX82:CI82"/>
    <mergeCell ref="CJ82:CU82"/>
    <mergeCell ref="A82:D82"/>
    <mergeCell ref="E82:AC82"/>
    <mergeCell ref="AD82:AN82"/>
    <mergeCell ref="AO82:AY82"/>
    <mergeCell ref="CV80:DG80"/>
    <mergeCell ref="A81:D81"/>
    <mergeCell ref="E81:AC81"/>
    <mergeCell ref="AD81:AN81"/>
    <mergeCell ref="AO81:AY81"/>
    <mergeCell ref="AZ81:BK81"/>
    <mergeCell ref="BL81:BW81"/>
    <mergeCell ref="BX81:CI81"/>
    <mergeCell ref="CJ81:CU81"/>
    <mergeCell ref="CV81:DG81"/>
    <mergeCell ref="AZ80:BK80"/>
    <mergeCell ref="BL80:BW80"/>
    <mergeCell ref="BX80:CI80"/>
    <mergeCell ref="CJ80:CU80"/>
    <mergeCell ref="A80:D80"/>
    <mergeCell ref="E80:AC80"/>
    <mergeCell ref="AD80:AN80"/>
    <mergeCell ref="AO80:AY80"/>
    <mergeCell ref="CV78:DG78"/>
    <mergeCell ref="A79:D79"/>
    <mergeCell ref="E79:AC79"/>
    <mergeCell ref="AD79:AN79"/>
    <mergeCell ref="AO79:AY79"/>
    <mergeCell ref="AZ79:BK79"/>
    <mergeCell ref="BL79:BW79"/>
    <mergeCell ref="BX79:CI79"/>
    <mergeCell ref="CJ79:CU79"/>
    <mergeCell ref="CV79:DG79"/>
    <mergeCell ref="AZ78:BK78"/>
    <mergeCell ref="BL78:BW78"/>
    <mergeCell ref="BX78:CI78"/>
    <mergeCell ref="CJ78:CU78"/>
    <mergeCell ref="A78:D78"/>
    <mergeCell ref="E78:AC78"/>
    <mergeCell ref="AD78:AN78"/>
    <mergeCell ref="AO78:AY78"/>
    <mergeCell ref="CV76:DG76"/>
    <mergeCell ref="A77:D77"/>
    <mergeCell ref="E77:AC77"/>
    <mergeCell ref="AD77:AN77"/>
    <mergeCell ref="AO77:AY77"/>
    <mergeCell ref="AZ77:BK77"/>
    <mergeCell ref="BL77:BW77"/>
    <mergeCell ref="BX77:CI77"/>
    <mergeCell ref="CJ77:CU77"/>
    <mergeCell ref="CV77:DG77"/>
    <mergeCell ref="AZ76:BK76"/>
    <mergeCell ref="BL76:BW76"/>
    <mergeCell ref="BX76:CI76"/>
    <mergeCell ref="CJ76:CU76"/>
    <mergeCell ref="A76:D76"/>
    <mergeCell ref="E76:AC76"/>
    <mergeCell ref="AD76:AN76"/>
    <mergeCell ref="AO76:AY76"/>
    <mergeCell ref="CV74:DG74"/>
    <mergeCell ref="A75:D75"/>
    <mergeCell ref="E75:AC75"/>
    <mergeCell ref="AD75:AN75"/>
    <mergeCell ref="AO75:AY75"/>
    <mergeCell ref="AZ75:BK75"/>
    <mergeCell ref="BL75:BW75"/>
    <mergeCell ref="BX75:CI75"/>
    <mergeCell ref="CJ75:CU75"/>
    <mergeCell ref="CV75:DG75"/>
    <mergeCell ref="AZ74:BK74"/>
    <mergeCell ref="BL74:BW74"/>
    <mergeCell ref="BX74:CI74"/>
    <mergeCell ref="CJ74:CU74"/>
    <mergeCell ref="A74:D74"/>
    <mergeCell ref="E74:AC74"/>
    <mergeCell ref="AD74:AN74"/>
    <mergeCell ref="AO74:AY74"/>
    <mergeCell ref="CV72:DG72"/>
    <mergeCell ref="A73:D73"/>
    <mergeCell ref="E73:AC73"/>
    <mergeCell ref="AD73:AN73"/>
    <mergeCell ref="AO73:AY73"/>
    <mergeCell ref="AZ73:BK73"/>
    <mergeCell ref="BL73:BW73"/>
    <mergeCell ref="BX73:CI73"/>
    <mergeCell ref="CJ73:CU73"/>
    <mergeCell ref="CV73:DG73"/>
    <mergeCell ref="AZ72:BK72"/>
    <mergeCell ref="BL72:BW72"/>
    <mergeCell ref="BX72:CI72"/>
    <mergeCell ref="CJ72:CU72"/>
    <mergeCell ref="A72:D72"/>
    <mergeCell ref="E72:AC72"/>
    <mergeCell ref="AD72:AN72"/>
    <mergeCell ref="AO72:AY72"/>
    <mergeCell ref="CV70:DG70"/>
    <mergeCell ref="A71:D71"/>
    <mergeCell ref="E71:AC71"/>
    <mergeCell ref="AD71:AN71"/>
    <mergeCell ref="AO71:AY71"/>
    <mergeCell ref="AZ71:BK71"/>
    <mergeCell ref="BL71:BW71"/>
    <mergeCell ref="BX71:CI71"/>
    <mergeCell ref="CJ71:CU71"/>
    <mergeCell ref="CV71:DG71"/>
    <mergeCell ref="AZ70:BK70"/>
    <mergeCell ref="BL70:BW70"/>
    <mergeCell ref="BX70:CI70"/>
    <mergeCell ref="CJ70:CU70"/>
    <mergeCell ref="A70:D70"/>
    <mergeCell ref="E70:AC70"/>
    <mergeCell ref="AD70:AN70"/>
    <mergeCell ref="AO70:AY70"/>
    <mergeCell ref="CV68:DG68"/>
    <mergeCell ref="A69:D69"/>
    <mergeCell ref="E69:AC69"/>
    <mergeCell ref="AD69:AN69"/>
    <mergeCell ref="AO69:AY69"/>
    <mergeCell ref="AZ69:BK69"/>
    <mergeCell ref="BL69:BW69"/>
    <mergeCell ref="BX69:CI69"/>
    <mergeCell ref="CJ69:CU69"/>
    <mergeCell ref="CV69:DG69"/>
    <mergeCell ref="AZ68:BK68"/>
    <mergeCell ref="BL68:BW68"/>
    <mergeCell ref="BX68:CI68"/>
    <mergeCell ref="CJ68:CU68"/>
    <mergeCell ref="A68:D68"/>
    <mergeCell ref="E68:AC68"/>
    <mergeCell ref="AD68:AN68"/>
    <mergeCell ref="AO68:AY68"/>
    <mergeCell ref="CV66:DG66"/>
    <mergeCell ref="A67:D67"/>
    <mergeCell ref="E67:AC67"/>
    <mergeCell ref="AD67:AN67"/>
    <mergeCell ref="AO67:AY67"/>
    <mergeCell ref="AZ67:BK67"/>
    <mergeCell ref="BL67:BW67"/>
    <mergeCell ref="BX67:CI67"/>
    <mergeCell ref="CJ67:CU67"/>
    <mergeCell ref="CV67:DG67"/>
    <mergeCell ref="AZ66:BK66"/>
    <mergeCell ref="BL66:BW66"/>
    <mergeCell ref="BX66:CI66"/>
    <mergeCell ref="CJ66:CU66"/>
    <mergeCell ref="A66:D66"/>
    <mergeCell ref="E66:AC66"/>
    <mergeCell ref="AD66:AN66"/>
    <mergeCell ref="AO66:AY66"/>
    <mergeCell ref="CV64:DG64"/>
    <mergeCell ref="A65:D65"/>
    <mergeCell ref="E65:AC65"/>
    <mergeCell ref="AD65:AN65"/>
    <mergeCell ref="AO65:AY65"/>
    <mergeCell ref="AZ65:BK65"/>
    <mergeCell ref="BL65:BW65"/>
    <mergeCell ref="BX65:CI65"/>
    <mergeCell ref="CJ65:CU65"/>
    <mergeCell ref="CV65:DG65"/>
    <mergeCell ref="AZ64:BK64"/>
    <mergeCell ref="BL64:BW64"/>
    <mergeCell ref="BX64:CI64"/>
    <mergeCell ref="CJ64:CU64"/>
    <mergeCell ref="A64:D64"/>
    <mergeCell ref="E64:AC64"/>
    <mergeCell ref="AD64:AN64"/>
    <mergeCell ref="AO64:AY64"/>
    <mergeCell ref="CV62:DG62"/>
    <mergeCell ref="A63:D63"/>
    <mergeCell ref="E63:AC63"/>
    <mergeCell ref="AD63:AN63"/>
    <mergeCell ref="AO63:AY63"/>
    <mergeCell ref="AZ63:BK63"/>
    <mergeCell ref="BL63:BW63"/>
    <mergeCell ref="BX63:CI63"/>
    <mergeCell ref="CJ63:CU63"/>
    <mergeCell ref="CV63:DG63"/>
    <mergeCell ref="AZ62:BK62"/>
    <mergeCell ref="BL62:BW62"/>
    <mergeCell ref="BX62:CI62"/>
    <mergeCell ref="CJ62:CU62"/>
    <mergeCell ref="A62:D62"/>
    <mergeCell ref="E62:AC62"/>
    <mergeCell ref="AD62:AN62"/>
    <mergeCell ref="AO62:AY62"/>
    <mergeCell ref="CV60:DG60"/>
    <mergeCell ref="A61:D61"/>
    <mergeCell ref="E61:AC61"/>
    <mergeCell ref="AD61:AN61"/>
    <mergeCell ref="AO61:AY61"/>
    <mergeCell ref="AZ61:BK61"/>
    <mergeCell ref="BL61:BW61"/>
    <mergeCell ref="BX61:CI61"/>
    <mergeCell ref="CJ61:CU61"/>
    <mergeCell ref="CV61:DG61"/>
    <mergeCell ref="AZ60:BK60"/>
    <mergeCell ref="BL60:BW60"/>
    <mergeCell ref="BX60:CI60"/>
    <mergeCell ref="CJ60:CU60"/>
    <mergeCell ref="A60:D60"/>
    <mergeCell ref="E60:AC60"/>
    <mergeCell ref="AD60:AN60"/>
    <mergeCell ref="AO60:AY60"/>
    <mergeCell ref="CV58:DG58"/>
    <mergeCell ref="A59:D59"/>
    <mergeCell ref="E59:AC59"/>
    <mergeCell ref="AD59:AN59"/>
    <mergeCell ref="AO59:AY59"/>
    <mergeCell ref="AZ59:BK59"/>
    <mergeCell ref="BL59:BW59"/>
    <mergeCell ref="BX59:CI59"/>
    <mergeCell ref="CJ59:CU59"/>
    <mergeCell ref="CV59:DG59"/>
    <mergeCell ref="AZ58:BK58"/>
    <mergeCell ref="BL58:BW58"/>
    <mergeCell ref="BX58:CI58"/>
    <mergeCell ref="CJ58:CU58"/>
    <mergeCell ref="A58:D58"/>
    <mergeCell ref="E58:AC58"/>
    <mergeCell ref="AD58:AN58"/>
    <mergeCell ref="AO58:AY58"/>
    <mergeCell ref="CV56:DG56"/>
    <mergeCell ref="A57:D57"/>
    <mergeCell ref="E91:AC91"/>
    <mergeCell ref="AD57:AN57"/>
    <mergeCell ref="AO57:AY57"/>
    <mergeCell ref="AZ57:BK57"/>
    <mergeCell ref="BL57:BW57"/>
    <mergeCell ref="BX57:CI57"/>
    <mergeCell ref="CJ57:CU57"/>
    <mergeCell ref="CV57:DG57"/>
    <mergeCell ref="CJ55:CU55"/>
    <mergeCell ref="A56:D56"/>
    <mergeCell ref="E56:AC56"/>
    <mergeCell ref="AD56:AN56"/>
    <mergeCell ref="AO56:AY56"/>
    <mergeCell ref="AZ56:BK56"/>
    <mergeCell ref="BL56:BW56"/>
    <mergeCell ref="BX56:CI56"/>
    <mergeCell ref="CJ56:CU56"/>
    <mergeCell ref="A54:D54"/>
    <mergeCell ref="E54:AC54"/>
    <mergeCell ref="BL55:BW55"/>
    <mergeCell ref="BX55:CI55"/>
    <mergeCell ref="A55:D55"/>
    <mergeCell ref="E55:AC55"/>
    <mergeCell ref="AO55:AY55"/>
    <mergeCell ref="AZ55:BK55"/>
    <mergeCell ref="AD55:AN55"/>
    <mergeCell ref="AO54:AY54"/>
    <mergeCell ref="CV48:DG48"/>
    <mergeCell ref="A50:D50"/>
    <mergeCell ref="E50:AC50"/>
    <mergeCell ref="AD50:AN50"/>
    <mergeCell ref="AO50:AY50"/>
    <mergeCell ref="AZ50:BK50"/>
    <mergeCell ref="BL50:BW50"/>
    <mergeCell ref="BX50:CI50"/>
    <mergeCell ref="A49:D49"/>
    <mergeCell ref="E49:AC49"/>
    <mergeCell ref="CV55:DG55"/>
    <mergeCell ref="AD34:AN35"/>
    <mergeCell ref="AD36:AN36"/>
    <mergeCell ref="AD37:AN37"/>
    <mergeCell ref="AD38:AN38"/>
    <mergeCell ref="BX53:CI53"/>
    <mergeCell ref="CJ53:CU53"/>
    <mergeCell ref="CV53:DG53"/>
    <mergeCell ref="CJ54:CU54"/>
    <mergeCell ref="CV54:DG54"/>
    <mergeCell ref="AZ54:BK54"/>
    <mergeCell ref="AD54:AN54"/>
    <mergeCell ref="BL54:BW54"/>
    <mergeCell ref="BX54:CI54"/>
    <mergeCell ref="A53:D53"/>
    <mergeCell ref="E53:AC53"/>
    <mergeCell ref="AO53:AY53"/>
    <mergeCell ref="AZ53:BK53"/>
    <mergeCell ref="AD53:AN53"/>
    <mergeCell ref="A52:D52"/>
    <mergeCell ref="E52:AC52"/>
    <mergeCell ref="AO52:AY52"/>
    <mergeCell ref="AZ52:BK52"/>
    <mergeCell ref="AD52:AN52"/>
    <mergeCell ref="BL51:BW51"/>
    <mergeCell ref="BX51:CI51"/>
    <mergeCell ref="BL53:BW53"/>
    <mergeCell ref="CV51:DG51"/>
    <mergeCell ref="BL52:BW52"/>
    <mergeCell ref="BX52:CI52"/>
    <mergeCell ref="CJ52:CU52"/>
    <mergeCell ref="A51:D51"/>
    <mergeCell ref="E51:AC51"/>
    <mergeCell ref="AO51:AY51"/>
    <mergeCell ref="AZ51:BK51"/>
    <mergeCell ref="AD51:AN51"/>
    <mergeCell ref="BX49:CI49"/>
    <mergeCell ref="CJ49:CU49"/>
    <mergeCell ref="CV49:DG49"/>
    <mergeCell ref="CV52:DG52"/>
    <mergeCell ref="CJ50:CU50"/>
    <mergeCell ref="CV50:DG50"/>
    <mergeCell ref="AO49:AY49"/>
    <mergeCell ref="AZ49:BK49"/>
    <mergeCell ref="AD49:AN49"/>
    <mergeCell ref="BL49:BW49"/>
    <mergeCell ref="A47:D47"/>
    <mergeCell ref="A48:D48"/>
    <mergeCell ref="E48:AC48"/>
    <mergeCell ref="AO48:AY48"/>
    <mergeCell ref="AD48:AN48"/>
    <mergeCell ref="E47:AC47"/>
    <mergeCell ref="AD47:AN47"/>
    <mergeCell ref="BX45:CI45"/>
    <mergeCell ref="BX47:CI47"/>
    <mergeCell ref="AO46:AY46"/>
    <mergeCell ref="AZ46:BK46"/>
    <mergeCell ref="BX46:CI46"/>
    <mergeCell ref="BL45:BW45"/>
    <mergeCell ref="AD46:AN46"/>
    <mergeCell ref="BL47:BW47"/>
    <mergeCell ref="BL46:BW46"/>
    <mergeCell ref="CV45:DG45"/>
    <mergeCell ref="CJ46:CU46"/>
    <mergeCell ref="CV46:DG46"/>
    <mergeCell ref="AO47:AY47"/>
    <mergeCell ref="AZ47:BK47"/>
    <mergeCell ref="CV47:DG47"/>
    <mergeCell ref="CJ47:CU47"/>
    <mergeCell ref="A45:D45"/>
    <mergeCell ref="E45:AC45"/>
    <mergeCell ref="AO45:AY45"/>
    <mergeCell ref="AZ45:BK45"/>
    <mergeCell ref="AD45:AN45"/>
    <mergeCell ref="A46:D46"/>
    <mergeCell ref="E46:AC46"/>
    <mergeCell ref="CV43:DG43"/>
    <mergeCell ref="A44:D44"/>
    <mergeCell ref="E44:AC44"/>
    <mergeCell ref="AO44:AY44"/>
    <mergeCell ref="AZ44:BK44"/>
    <mergeCell ref="AD44:AN44"/>
    <mergeCell ref="BL44:BW44"/>
    <mergeCell ref="A43:D43"/>
    <mergeCell ref="E43:AC43"/>
    <mergeCell ref="AO43:AY43"/>
    <mergeCell ref="AZ43:BK43"/>
    <mergeCell ref="AD43:AN43"/>
    <mergeCell ref="BL43:BW43"/>
    <mergeCell ref="BX43:CI43"/>
    <mergeCell ref="BX42:CI42"/>
    <mergeCell ref="A41:D41"/>
    <mergeCell ref="E41:AC41"/>
    <mergeCell ref="A42:D42"/>
    <mergeCell ref="E42:AC42"/>
    <mergeCell ref="AO42:AY42"/>
    <mergeCell ref="AZ42:BK42"/>
    <mergeCell ref="AD42:AN42"/>
    <mergeCell ref="AO41:AY41"/>
    <mergeCell ref="AD41:AN41"/>
    <mergeCell ref="CK6:DG6"/>
    <mergeCell ref="BL40:BW40"/>
    <mergeCell ref="BX40:CI40"/>
    <mergeCell ref="CJ40:CU40"/>
    <mergeCell ref="BV10:BX10"/>
    <mergeCell ref="BY10:BZ10"/>
    <mergeCell ref="DF10:DG10"/>
    <mergeCell ref="BT6:CH6"/>
    <mergeCell ref="CJ41:CU41"/>
    <mergeCell ref="BT7:CH7"/>
    <mergeCell ref="CK7:DG7"/>
    <mergeCell ref="A40:D40"/>
    <mergeCell ref="E40:AC40"/>
    <mergeCell ref="AO40:AY40"/>
    <mergeCell ref="AZ40:BK40"/>
    <mergeCell ref="AD40:AN40"/>
    <mergeCell ref="BU16:BW16"/>
    <mergeCell ref="BX16:BZ16"/>
    <mergeCell ref="BT1:DG1"/>
    <mergeCell ref="BT3:DG3"/>
    <mergeCell ref="BT4:DG4"/>
    <mergeCell ref="BT5:DG5"/>
    <mergeCell ref="CB16:CC16"/>
    <mergeCell ref="CE16:CG16"/>
    <mergeCell ref="CI16:DG16"/>
    <mergeCell ref="BT10:BU10"/>
    <mergeCell ref="CW10:CX10"/>
    <mergeCell ref="CY10:DD10"/>
    <mergeCell ref="CB10:CU10"/>
    <mergeCell ref="A1:AY1"/>
    <mergeCell ref="A2:AY3"/>
    <mergeCell ref="A6:AY6"/>
    <mergeCell ref="A7:N8"/>
    <mergeCell ref="P7:R8"/>
    <mergeCell ref="T7:AY8"/>
    <mergeCell ref="A10:AY10"/>
    <mergeCell ref="A18:BQ18"/>
    <mergeCell ref="A11:AY11"/>
    <mergeCell ref="A13:AY13"/>
    <mergeCell ref="A14:BB14"/>
    <mergeCell ref="A16:AP16"/>
    <mergeCell ref="AR16:AS16"/>
    <mergeCell ref="AT16:AV16"/>
    <mergeCell ref="AW16:AX16"/>
    <mergeCell ref="AZ16:BS16"/>
    <mergeCell ref="S26:DG26"/>
    <mergeCell ref="S29:DG29"/>
    <mergeCell ref="A20:O20"/>
    <mergeCell ref="Q21:DG21"/>
    <mergeCell ref="S20:DG20"/>
    <mergeCell ref="S23:DG23"/>
    <mergeCell ref="Q24:DG24"/>
    <mergeCell ref="Q27:DG27"/>
    <mergeCell ref="Q30:DG30"/>
    <mergeCell ref="A32:BB32"/>
    <mergeCell ref="A34:D35"/>
    <mergeCell ref="E34:AC35"/>
    <mergeCell ref="AO34:AY35"/>
    <mergeCell ref="AZ34:BW34"/>
    <mergeCell ref="BX34:CI35"/>
    <mergeCell ref="CJ34:DG34"/>
    <mergeCell ref="AZ35:BK35"/>
    <mergeCell ref="BL35:BW35"/>
    <mergeCell ref="BL36:BW36"/>
    <mergeCell ref="BX36:CI36"/>
    <mergeCell ref="CJ36:CU36"/>
    <mergeCell ref="CV36:DG36"/>
    <mergeCell ref="A36:D36"/>
    <mergeCell ref="E36:AC36"/>
    <mergeCell ref="AO36:AY36"/>
    <mergeCell ref="AZ36:BK36"/>
    <mergeCell ref="CJ37:CU37"/>
    <mergeCell ref="CV37:DG37"/>
    <mergeCell ref="CJ35:CU35"/>
    <mergeCell ref="CV35:DG35"/>
    <mergeCell ref="BL37:BW37"/>
    <mergeCell ref="BX37:CI37"/>
    <mergeCell ref="A38:D38"/>
    <mergeCell ref="E38:AC38"/>
    <mergeCell ref="A37:D37"/>
    <mergeCell ref="E37:AC37"/>
    <mergeCell ref="AO37:AY37"/>
    <mergeCell ref="AZ37:BK37"/>
    <mergeCell ref="AO38:AY38"/>
    <mergeCell ref="AZ38:BK38"/>
    <mergeCell ref="BX106:CI106"/>
    <mergeCell ref="CJ106:CU106"/>
    <mergeCell ref="BX44:CI44"/>
    <mergeCell ref="AZ105:BK105"/>
    <mergeCell ref="CJ45:CU45"/>
    <mergeCell ref="BL48:BW48"/>
    <mergeCell ref="BX48:CI48"/>
    <mergeCell ref="CJ48:CU48"/>
    <mergeCell ref="AZ48:BK48"/>
    <mergeCell ref="CJ51:CU51"/>
    <mergeCell ref="BL38:BW38"/>
    <mergeCell ref="BX38:CI38"/>
    <mergeCell ref="AZ41:BK41"/>
    <mergeCell ref="BL42:BW42"/>
    <mergeCell ref="BX41:CI41"/>
    <mergeCell ref="CV106:DG106"/>
    <mergeCell ref="CJ38:CU38"/>
    <mergeCell ref="CV38:DG38"/>
    <mergeCell ref="CV41:DG41"/>
    <mergeCell ref="CJ44:CU44"/>
    <mergeCell ref="CV44:DG44"/>
    <mergeCell ref="CV42:DG42"/>
    <mergeCell ref="CV105:DG105"/>
    <mergeCell ref="CJ43:CU43"/>
    <mergeCell ref="CJ42:CU42"/>
    <mergeCell ref="CD144:DG144"/>
    <mergeCell ref="BI152:BY152"/>
    <mergeCell ref="CD152:DG152"/>
    <mergeCell ref="BI149:BY149"/>
    <mergeCell ref="CD149:DG149"/>
    <mergeCell ref="CD143:DG143"/>
    <mergeCell ref="A146:AC146"/>
    <mergeCell ref="L151:BD151"/>
    <mergeCell ref="A151:I151"/>
    <mergeCell ref="L149:BD149"/>
    <mergeCell ref="BI151:BY151"/>
    <mergeCell ref="CD151:DG151"/>
    <mergeCell ref="CD148:DG148"/>
    <mergeCell ref="U144:BD144"/>
    <mergeCell ref="BI144:BY144"/>
    <mergeCell ref="A148:G148"/>
    <mergeCell ref="L148:BD148"/>
    <mergeCell ref="BI148:BY148"/>
    <mergeCell ref="U140:BD140"/>
    <mergeCell ref="BI140:BY140"/>
    <mergeCell ref="U143:BD143"/>
    <mergeCell ref="BI143:BY143"/>
    <mergeCell ref="CD140:DG140"/>
    <mergeCell ref="U141:BD141"/>
    <mergeCell ref="BI141:BY141"/>
    <mergeCell ref="CD141:DG141"/>
    <mergeCell ref="A137:S137"/>
    <mergeCell ref="U137:BD137"/>
    <mergeCell ref="BI137:BY137"/>
    <mergeCell ref="CD137:DG137"/>
    <mergeCell ref="U138:BD138"/>
    <mergeCell ref="BI138:BY138"/>
    <mergeCell ref="CD138:DG138"/>
    <mergeCell ref="A122:DG122"/>
    <mergeCell ref="A124:DG124"/>
    <mergeCell ref="A128:DG128"/>
    <mergeCell ref="A130:DG130"/>
    <mergeCell ref="U135:BD135"/>
    <mergeCell ref="BI135:BY135"/>
    <mergeCell ref="CD135:DG135"/>
    <mergeCell ref="U134:BD134"/>
    <mergeCell ref="BI134:BY134"/>
    <mergeCell ref="AZ106:BK106"/>
    <mergeCell ref="A106:AY106"/>
    <mergeCell ref="A117:DG117"/>
    <mergeCell ref="A118:DG118"/>
    <mergeCell ref="A108:BT108"/>
    <mergeCell ref="BV108:DG108"/>
    <mergeCell ref="BL106:BW106"/>
    <mergeCell ref="CM120:DG120"/>
    <mergeCell ref="E39:AC39"/>
    <mergeCell ref="AO39:AY39"/>
    <mergeCell ref="AZ39:BK39"/>
    <mergeCell ref="AD39:AN39"/>
    <mergeCell ref="DL28:FJ35"/>
    <mergeCell ref="A126:W126"/>
    <mergeCell ref="X126:DG126"/>
    <mergeCell ref="CJ39:CU39"/>
    <mergeCell ref="CV39:DG39"/>
    <mergeCell ref="BL39:BW39"/>
    <mergeCell ref="BX39:CI39"/>
    <mergeCell ref="CV40:DG40"/>
    <mergeCell ref="BL41:BW41"/>
    <mergeCell ref="A39:D39"/>
    <mergeCell ref="L152:BD152"/>
    <mergeCell ref="A120:CL120"/>
    <mergeCell ref="A105:D105"/>
    <mergeCell ref="E105:AC105"/>
    <mergeCell ref="BP115:DG115"/>
    <mergeCell ref="A114:BN114"/>
    <mergeCell ref="A134:T134"/>
    <mergeCell ref="CD134:DG134"/>
    <mergeCell ref="A132:DG132"/>
    <mergeCell ref="AO105:AY105"/>
    <mergeCell ref="AD105:AN105"/>
    <mergeCell ref="BL105:BW105"/>
    <mergeCell ref="BX105:CI105"/>
    <mergeCell ref="CJ105:CU105"/>
    <mergeCell ref="BP114:DG114"/>
    <mergeCell ref="A112:DG112"/>
    <mergeCell ref="A111:DG111"/>
    <mergeCell ref="BV109:DG109"/>
  </mergeCells>
  <printOptions/>
  <pageMargins left="0.7874015748031497" right="0.3937007874015748" top="0.3937007874015748" bottom="0.1968503937007874" header="0.1968503937007874" footer="0.511811023622047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indexed="35"/>
  </sheetPr>
  <dimension ref="A1:S96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7.00390625" style="4" customWidth="1"/>
    <col min="2" max="2" width="9.00390625" style="4" customWidth="1"/>
    <col min="3" max="3" width="6.50390625" style="4" customWidth="1"/>
    <col min="4" max="4" width="13.50390625" style="4" customWidth="1"/>
    <col min="5" max="5" width="23.00390625" style="4" customWidth="1"/>
    <col min="6" max="6" width="9.50390625" style="4" customWidth="1"/>
    <col min="7" max="7" width="9.125" style="4" customWidth="1"/>
    <col min="8" max="8" width="13.375" style="18" customWidth="1"/>
    <col min="9" max="9" width="10.125" style="4" bestFit="1" customWidth="1"/>
    <col min="10" max="12" width="9.125" style="4" customWidth="1"/>
    <col min="13" max="13" width="15.50390625" style="4" bestFit="1" customWidth="1"/>
    <col min="14" max="16" width="9.125" style="4" customWidth="1"/>
    <col min="17" max="17" width="15.50390625" style="4" bestFit="1" customWidth="1"/>
    <col min="18" max="16384" width="9.125" style="4" customWidth="1"/>
  </cols>
  <sheetData>
    <row r="1" spans="2:8" ht="15.75">
      <c r="B1" s="5"/>
      <c r="C1" s="5"/>
      <c r="D1" s="5"/>
      <c r="E1" s="6">
        <f>'Акт приемки (передачи) ТМЦ'!AZ106</f>
        <v>0</v>
      </c>
      <c r="H1" s="7"/>
    </row>
    <row r="2" spans="1:19" ht="15.75">
      <c r="A2" s="8" t="s">
        <v>30</v>
      </c>
      <c r="B2" s="9" t="str">
        <f>SUBSTITUTE(B4,F8,F9,1)</f>
        <v>Ноль </v>
      </c>
      <c r="E2" s="10"/>
      <c r="H2" s="11"/>
      <c r="I2" s="12"/>
      <c r="J2" s="11"/>
      <c r="K2" s="11"/>
      <c r="L2" s="11"/>
      <c r="M2" s="13" t="s">
        <v>31</v>
      </c>
      <c r="N2" s="99">
        <f ca="1">TODAY()</f>
        <v>43096</v>
      </c>
      <c r="O2" s="99"/>
      <c r="P2" s="12">
        <f>DAY(N2)</f>
        <v>27</v>
      </c>
      <c r="Q2" s="14" t="str">
        <f>IF(Q3&gt;7,S2,S3)</f>
        <v>декабря</v>
      </c>
      <c r="R2" s="13">
        <f>YEAR(N2)</f>
        <v>2017</v>
      </c>
      <c r="S2" s="11" t="str">
        <f>IF(Q3=8,"августа",IF(Q3=9,"сентября",IF(Q3=10,"октября",IF(Q3=11,"ноября",IF(Q3=12,"декабря","не отсюда")))))</f>
        <v>декабря</v>
      </c>
    </row>
    <row r="3" spans="1:19" ht="12.75">
      <c r="A3" s="8" t="s">
        <v>32</v>
      </c>
      <c r="B3" s="15" t="str">
        <f>SUBSTITUTE(B5,F8,F9,1)</f>
        <v>Ноль </v>
      </c>
      <c r="H3" s="11"/>
      <c r="I3" s="11"/>
      <c r="J3" s="11"/>
      <c r="K3" s="100" t="str">
        <f>CONCATENATE(" «  ",P2,"  »  ",Q2,"  ",R2," г.")</f>
        <v> «  27  »  декабря  2017 г.</v>
      </c>
      <c r="L3" s="100"/>
      <c r="M3" s="100"/>
      <c r="N3" s="16"/>
      <c r="O3" s="16"/>
      <c r="P3" s="11"/>
      <c r="Q3" s="14">
        <f>MONTH(N2)</f>
        <v>12</v>
      </c>
      <c r="R3" s="11"/>
      <c r="S3" s="11" t="str">
        <f>IF(Q3=1,"января",IF(Q3=2,"февраля",IF(Q3=3,"марта",IF(Q3=4,"апреля",IF(Q3=5,"мая",IF(Q3=6,"июня",IF(Q3=7,"июля","брать не отсюда")))))))</f>
        <v>брать не отсюда</v>
      </c>
    </row>
    <row r="4" spans="1:2" ht="12.75">
      <c r="A4" s="17" t="s">
        <v>33</v>
      </c>
      <c r="B4" s="15" t="str">
        <f>CONCATENATE(A7,A8,A9,A10)</f>
        <v>ноль </v>
      </c>
    </row>
    <row r="5" spans="1:10" s="15" customFormat="1" ht="12.75">
      <c r="A5" s="17" t="s">
        <v>34</v>
      </c>
      <c r="B5" s="15" t="str">
        <f>CONCATENATE(A7,A8,A9,A10,A11,B7,B8,C8)</f>
        <v>ноль </v>
      </c>
      <c r="C5" s="4"/>
      <c r="D5" s="4"/>
      <c r="E5" s="4"/>
      <c r="H5" s="19"/>
      <c r="I5" s="19"/>
      <c r="J5" s="19"/>
    </row>
    <row r="6" spans="4:10" ht="12.75" customHeight="1">
      <c r="D6" s="18"/>
      <c r="H6" s="19"/>
      <c r="I6" s="19"/>
      <c r="J6" s="19"/>
    </row>
    <row r="7" spans="1:10" ht="12.75" customHeight="1">
      <c r="A7" s="20">
        <f>CONCATENATE(IF(B14=0,"",E14),IF(B15=0,"",IF(C16&lt;20,IF(C16&lt;16,IF(C16&lt;10,E15,D16),F16),E15)),IF(B16=0,"",IF(NOT(B15=1),E16,"")),F17)</f>
      </c>
      <c r="D7" s="18"/>
      <c r="F7" s="21">
        <f>CODE(B5)</f>
        <v>237</v>
      </c>
      <c r="G7" s="20"/>
      <c r="H7" s="19"/>
      <c r="I7" s="19"/>
      <c r="J7" s="19"/>
    </row>
    <row r="8" spans="1:17" ht="12.75" customHeight="1">
      <c r="A8" s="20">
        <f>CONCATENATE(IF(B18=0,"",E18),IF(B19=0,"",IF(C20&lt;20,IF(C20&lt;16,IF(C20&lt;10,E19,D20),F20),E19)),IF(B20=0,"",IF(NOT(B19=1),E20,"")),F21)</f>
      </c>
      <c r="B8" s="22"/>
      <c r="D8" s="23"/>
      <c r="F8" s="21" t="str">
        <f>CHAR(F7)</f>
        <v>н</v>
      </c>
      <c r="G8" s="20"/>
      <c r="H8" s="19"/>
      <c r="I8" s="19"/>
      <c r="J8" s="19"/>
      <c r="Q8" s="24"/>
    </row>
    <row r="9" spans="1:10" s="20" customFormat="1" ht="12.75" customHeight="1">
      <c r="A9" s="20">
        <f>CONCATENATE(IF(B22=0,"",E22),IF(B23=0,"",IF(C24&lt;20,IF(C24&lt;16,IF(C24&lt;10,E23,D24),F24),E23)),IF(B24=0,"",IF(NOT(B23=1),E24,"")),F25)</f>
      </c>
      <c r="D9" s="19"/>
      <c r="E9" s="25"/>
      <c r="F9" s="21" t="str">
        <f>PROPER(F8)</f>
        <v>Н</v>
      </c>
      <c r="H9" s="19"/>
      <c r="I9" s="19"/>
      <c r="J9" s="19"/>
    </row>
    <row r="10" spans="1:10" s="20" customFormat="1" ht="12.75" customHeight="1">
      <c r="A10" s="20" t="str">
        <f>CONCATENATE(IF(B26=0,"",E26),IF(B27=0,"",IF(C28&lt;20,IF(C28&lt;16,IF(C28&lt;10,E27,D28),F28),E27)),IF(B28=0,"",IF(NOT(B27=1),E28,"")),F29)</f>
        <v>ноль </v>
      </c>
      <c r="D10" s="19"/>
      <c r="E10" s="25"/>
      <c r="H10" s="19"/>
      <c r="I10" s="19"/>
      <c r="J10" s="19"/>
    </row>
    <row r="11" spans="1:13" s="20" customFormat="1" ht="12.75">
      <c r="A11" s="26"/>
      <c r="D11" s="19"/>
      <c r="E11" s="25"/>
      <c r="M11" s="27"/>
    </row>
    <row r="12" spans="1:13" s="20" customFormat="1" ht="12.75">
      <c r="A12" s="26"/>
      <c r="E12" s="28">
        <f>TRUNC(E1)</f>
        <v>0</v>
      </c>
      <c r="F12" s="20" t="s">
        <v>35</v>
      </c>
      <c r="H12" s="19"/>
      <c r="M12" s="29"/>
    </row>
    <row r="13" spans="1:8" s="20" customFormat="1" ht="12.75">
      <c r="A13" s="30">
        <f>TRUNC(A14/10)</f>
        <v>0</v>
      </c>
      <c r="B13" s="19"/>
      <c r="H13" s="19"/>
    </row>
    <row r="14" spans="1:8" s="20" customFormat="1" ht="12.75">
      <c r="A14" s="30">
        <f>TRUNC(A15/10)</f>
        <v>0</v>
      </c>
      <c r="B14" s="19">
        <f>TRUNC(RIGHT(A14))</f>
        <v>0</v>
      </c>
      <c r="C14" s="20">
        <f>B14</f>
        <v>0</v>
      </c>
      <c r="E14" s="31" t="str">
        <f>IF(B14=1,E42,IF(B14=2,G34,IF(B14=3,G35,IF(B14=4,G36,IF(B14=5,G37,IF(B14=6,G38,IF(B14=7,G39,IF(B14=8,G40,G41))))))))</f>
        <v>девятьсот </v>
      </c>
      <c r="H14" s="19"/>
    </row>
    <row r="15" spans="1:8" s="20" customFormat="1" ht="12.75">
      <c r="A15" s="30">
        <f>TRUNC(A16/10)</f>
        <v>0</v>
      </c>
      <c r="B15" s="19">
        <f>TRUNC(RIGHT(A15))</f>
        <v>0</v>
      </c>
      <c r="C15" s="20">
        <f>IF(B15=1,"",B15)</f>
        <v>0</v>
      </c>
      <c r="E15" s="32">
        <f>IF(OR(C15=0,B15=1),"",IF(B15=2,E34,IF(B15=3,E35,IF(B15=4,E36,IF(B15=5,E37,IF(B15=6,E38,IF(B15=7,E39,IF(B15=8,E40,E41))))))))</f>
      </c>
      <c r="H15" s="19"/>
    </row>
    <row r="16" spans="1:8" s="20" customFormat="1" ht="12.75">
      <c r="A16" s="30">
        <f>TRUNC(A18/10)</f>
        <v>0</v>
      </c>
      <c r="B16" s="19">
        <f>TRUNC(RIGHT(A16))</f>
        <v>0</v>
      </c>
      <c r="C16" s="20">
        <f>IF(B15=1,B16+10,IF(B16=0,0,B16))</f>
        <v>0</v>
      </c>
      <c r="D16" s="20">
        <f>IF(AND(C16&gt;9,C16&lt;16),IF(C16=10,D33,IF(C16=11,D34,IF(C16=12,D35,IF(C16=13,D36,IF(C16=14,D37,IF(C16=15,D38,)))))),"")</f>
      </c>
      <c r="E16" s="32" t="str">
        <f>IF(B16=1,A33,IF(B16=2,A34,IF(B16=3,A35,IF(B16=4,A36,IF(B16=5,A37,IF(B16=6,A38,IF(B16=7,A39,IF(B16=8,A40,A41))))))))</f>
        <v>девять </v>
      </c>
      <c r="F16" s="20">
        <f>IF(AND(C16&gt;15,C16&lt;20),IF(C16=16,D39,IF(C16=17,D40,IF(C16=18,D41,IF(C16=19,D42,)))),"")</f>
      </c>
      <c r="H16" s="19"/>
    </row>
    <row r="17" spans="1:8" s="20" customFormat="1" ht="12.75">
      <c r="A17" s="30"/>
      <c r="B17" s="19"/>
      <c r="D17" s="19"/>
      <c r="E17" s="20">
        <f>B16+B15*10+B14*100</f>
        <v>0</v>
      </c>
      <c r="F17" s="20">
        <f>IF(E17=0,"",IF(B15=1,"миллиардов ",IF(B16=1,"милиард ",IF(OR(B16=2,B16=3,B16=4),"миллиарда ","милиардов "))))</f>
      </c>
      <c r="H17" s="19"/>
    </row>
    <row r="18" spans="1:8" s="20" customFormat="1" ht="12.75">
      <c r="A18" s="30">
        <f>TRUNC(A19/10)</f>
        <v>0</v>
      </c>
      <c r="B18" s="19">
        <f>TRUNC(RIGHT(A18))</f>
        <v>0</v>
      </c>
      <c r="C18" s="20">
        <f>B18</f>
        <v>0</v>
      </c>
      <c r="E18" s="31" t="str">
        <f>IF(B18=1,E42,IF(B18=2,G34,IF(B18=3,G35,IF(B18=4,G36,IF(B18=5,G37,IF(B18=6,G38,IF(B18=7,G39,IF(B18=8,G40,G41))))))))</f>
        <v>девятьсот </v>
      </c>
      <c r="H18" s="19"/>
    </row>
    <row r="19" spans="1:6" ht="12.75">
      <c r="A19" s="30">
        <f>TRUNC(A20/10)</f>
        <v>0</v>
      </c>
      <c r="B19" s="19">
        <f>TRUNC(RIGHT(A19))</f>
        <v>0</v>
      </c>
      <c r="C19" s="20">
        <f>IF(B19=1,"",B19)</f>
        <v>0</v>
      </c>
      <c r="D19" s="20"/>
      <c r="E19" s="32">
        <f>IF(OR(C19=0,B19=1),"",IF(B19=2,E34,IF(B19=3,E35,IF(B19=4,E36,IF(B19=5,E37,IF(B19=6,E38,IF(B19=7,E39,IF(B19=8,E40,E41))))))))</f>
      </c>
      <c r="F19" s="20"/>
    </row>
    <row r="20" spans="1:6" s="20" customFormat="1" ht="12.75">
      <c r="A20" s="30">
        <f>TRUNC(A22/10)</f>
        <v>0</v>
      </c>
      <c r="B20" s="19">
        <f>TRUNC(RIGHT(A20))</f>
        <v>0</v>
      </c>
      <c r="C20" s="20">
        <f>IF(B19=1,B20+10,IF(B20=0,0,B20))</f>
        <v>0</v>
      </c>
      <c r="D20" s="20">
        <f>IF(AND(C20&gt;9,C20&lt;16),IF(C20=10,D33,IF(C20=11,D34,IF(C20=12,D35,IF(C20=13,D36,IF(C20=14,D37,IF(C20=15,D38,)))))),"")</f>
      </c>
      <c r="E20" s="32" t="str">
        <f>IF(B20=1,A33,IF(B20=2,A34,IF(B20=3,A35,IF(B20=4,A36,IF(B20=5,A37,IF(B20=6,A38,IF(B20=7,A39,IF(B20=8,A40,A41))))))))</f>
        <v>девять </v>
      </c>
      <c r="F20" s="20">
        <f>IF(AND(C20&gt;15,C20&lt;20),IF(C20=16,D39,IF(C20=17,D40,IF(C20=18,D41,IF(C20=19,D42,)))),"")</f>
      </c>
    </row>
    <row r="21" spans="1:6" s="20" customFormat="1" ht="12.75">
      <c r="A21" s="30"/>
      <c r="B21" s="19"/>
      <c r="E21" s="20">
        <f>B20+B19*10+B18*100</f>
        <v>0</v>
      </c>
      <c r="F21" s="20">
        <f>IF(E21=0,"",IF(B19=1,"миллионов ",IF(B20=1,"миллион ",IF(OR(B20=2,B20=3,B20=4),"миллиона ","миллионов "))))</f>
      </c>
    </row>
    <row r="22" spans="1:9" s="20" customFormat="1" ht="12.75">
      <c r="A22" s="30">
        <f>TRUNC(A23/10)</f>
        <v>0</v>
      </c>
      <c r="B22" s="19">
        <f>TRUNC(RIGHT(A22))</f>
        <v>0</v>
      </c>
      <c r="C22" s="20">
        <f>B22</f>
        <v>0</v>
      </c>
      <c r="E22" s="31" t="str">
        <f>IF(B22=1,E42,IF(B22=2,G34,IF(B22=3,G35,IF(B22=4,G36,IF(B22=5,G37,IF(B22=6,G38,IF(B22=7,G39,IF(B22=8,G40,G41))))))))</f>
        <v>девятьсот </v>
      </c>
      <c r="I22" s="27"/>
    </row>
    <row r="23" spans="1:5" s="20" customFormat="1" ht="12.75">
      <c r="A23" s="30">
        <f>TRUNC(A24/10)</f>
        <v>0</v>
      </c>
      <c r="B23" s="19">
        <f>TRUNC(RIGHT(A23))</f>
        <v>0</v>
      </c>
      <c r="C23" s="20">
        <f>IF(B23=1,"",B23)</f>
        <v>0</v>
      </c>
      <c r="E23" s="32">
        <f>IF(OR(C23=0,B23=1),"",IF(B23=2,E34,IF(B23=3,E35,IF(B23=4,E36,IF(B23=5,E37,IF(B23=6,E38,IF(B23=7,E39,IF(B23=8,E40,E41))))))))</f>
      </c>
    </row>
    <row r="24" spans="1:6" s="20" customFormat="1" ht="12.75">
      <c r="A24" s="30">
        <f>TRUNC(A26/10)</f>
        <v>0</v>
      </c>
      <c r="B24" s="19">
        <f>TRUNC(RIGHT(A24))</f>
        <v>0</v>
      </c>
      <c r="C24" s="20">
        <f>IF(B23=1,B24+10,IF(B24=0,0,B24))</f>
        <v>0</v>
      </c>
      <c r="D24" s="20">
        <f>IF(AND(C24&gt;9,C24&lt;16),IF(C24=10,D33,IF(C24=11,D34,IF(C24=12,D35,IF(C24=13,D36,IF(C24=14,D37,IF(C24=15,D38,)))))),"")</f>
      </c>
      <c r="E24" s="32" t="str">
        <f>IF(B24=1,B33,IF(B24=2,B34,IF(B24=3,A35,IF(B24=4,A36,IF(B24=5,A37,IF(B24=6,A38,IF(B24=7,A39,IF(B24=8,A40,A41))))))))</f>
        <v>девять </v>
      </c>
      <c r="F24" s="20">
        <f>IF(AND(C24&gt;15,C24&lt;20),IF(C24=16,D39,IF(C24=17,D40,IF(C24=18,D41,IF(C24=19,D42,)))),"")</f>
      </c>
    </row>
    <row r="25" spans="1:6" s="20" customFormat="1" ht="12.75">
      <c r="A25" s="30"/>
      <c r="B25" s="19"/>
      <c r="E25" s="32">
        <f>B22*100+B23*10+B24</f>
        <v>0</v>
      </c>
      <c r="F25" s="20">
        <f>IF(E25=0,"",IF(B23=1,"тысяч ",IF(B24=1,"тысяча ",IF(OR(B24=2,B24=3,B24=4),"тысячи ","тысяч "))))</f>
      </c>
    </row>
    <row r="26" spans="1:5" s="20" customFormat="1" ht="12.75">
      <c r="A26" s="30">
        <f>TRUNC(A27/10)</f>
        <v>0</v>
      </c>
      <c r="B26" s="19">
        <f>TRUNC(RIGHT(A26))</f>
        <v>0</v>
      </c>
      <c r="C26" s="20">
        <f>B26</f>
        <v>0</v>
      </c>
      <c r="E26" s="31" t="str">
        <f>IF(B26=1,E42,IF(B26=2,G34,IF(B26=3,G35,IF(B26=4,G36,IF(B26=5,G37,IF(B26=6,G38,IF(B26=7,G39,IF(B26=8,G40,G41))))))))</f>
        <v>девятьсот </v>
      </c>
    </row>
    <row r="27" spans="1:7" s="20" customFormat="1" ht="12.75">
      <c r="A27" s="30">
        <f>TRUNC(A28/10)</f>
        <v>0</v>
      </c>
      <c r="B27" s="33">
        <f>TRUNC(RIGHT(A27))</f>
        <v>0</v>
      </c>
      <c r="C27" s="20">
        <f>IF(B27=1,"",B27)</f>
        <v>0</v>
      </c>
      <c r="E27" s="32">
        <f>IF(OR(C27=0,B27=1),"",IF(C27=2,E34,IF(C27=3,E35,IF(C27=4,E36,IF(C27=5,E37,IF(C27=6,E38,IF(C27=7,E39,IF(C27=8,E40,E41))))))))</f>
      </c>
      <c r="G27" s="19"/>
    </row>
    <row r="28" spans="1:7" s="20" customFormat="1" ht="12.75">
      <c r="A28" s="30">
        <f>E12</f>
        <v>0</v>
      </c>
      <c r="B28" s="19">
        <f>TRUNC(RIGHT(A28))</f>
        <v>0</v>
      </c>
      <c r="C28" s="20">
        <f>IF(B27=1,B28+10,IF(B28=0,0,B28))</f>
        <v>0</v>
      </c>
      <c r="D28" s="20">
        <f>IF(AND(C28&gt;9,C28&lt;16),IF(C28=10,D33,IF(C28=11,D34,IF(C28=12,D35,IF(C28=13,D36,IF(C28=14,D37,IF(C28=15,D38,)))))),"")</f>
      </c>
      <c r="E28" s="32" t="str">
        <f>IF(B28=1,A33,IF(B28=2,A34,IF(B28=3,A35,IF(B28=4,A36,IF(B28=5,A37,IF(B28=6,A38,IF(B28=7,A39,IF(B28=8,A40,A41))))))))</f>
        <v>девять </v>
      </c>
      <c r="F28" s="20">
        <f>IF(AND(C28&gt;15,C28&lt;20),IF(C28=16,D39,IF(C28=17,D40,IF(C28=18,D41,IF(C28=19,D42,)))),"")</f>
      </c>
      <c r="G28" s="19"/>
    </row>
    <row r="29" spans="1:7" s="20" customFormat="1" ht="12.75">
      <c r="A29" s="26"/>
      <c r="B29" s="33"/>
      <c r="C29" s="19"/>
      <c r="E29" s="32">
        <f>B26*100+B27*10+B28</f>
        <v>0</v>
      </c>
      <c r="F29" s="20" t="str">
        <f>IF(E29+E25+E21+E17=0,"ноль ",IF(C28=1," ",IF(OR(C28=2,C28=3,C28=4)," "," ")))</f>
        <v>ноль </v>
      </c>
      <c r="G29" s="19"/>
    </row>
    <row r="30" spans="1:8" s="20" customFormat="1" ht="12.75">
      <c r="A30" s="34">
        <f>ROUND(100*(E1-E12),0)</f>
        <v>0</v>
      </c>
      <c r="C30" s="19">
        <f>TRUNC(A30/10)</f>
        <v>0</v>
      </c>
      <c r="E30" s="32">
        <f>IF(OR(C30=1,C30=0),"",IF(C30=2,E34,IF(C30=3,E35,IF(C30=4,E36,IF(C30=5,E37,IF(C30=6,E38,IF(C30=7,E39,IF(C30=8,E40,E41))))))))</f>
      </c>
      <c r="H30" s="19"/>
    </row>
    <row r="31" spans="3:8" s="20" customFormat="1" ht="12.75">
      <c r="C31" s="19">
        <f>TRUNC(A30-C30*10)</f>
        <v>0</v>
      </c>
      <c r="E31" s="32" t="str">
        <f>IF(C31=1,B33,IF(C31=2,B34,IF(C31=3,A35,IF(C31=4,A36,IF(C31=5,A37,IF(C31=6,A38,IF(C31=7,A39,IF(C31=8,A40,A41))))))))</f>
        <v>девять </v>
      </c>
      <c r="H31" s="19"/>
    </row>
    <row r="32" s="20" customFormat="1" ht="12.75">
      <c r="H32" s="19"/>
    </row>
    <row r="33" spans="1:8" s="20" customFormat="1" ht="12.75">
      <c r="A33" s="20" t="s">
        <v>36</v>
      </c>
      <c r="B33" s="20" t="s">
        <v>37</v>
      </c>
      <c r="D33" s="20" t="s">
        <v>38</v>
      </c>
      <c r="H33" s="19"/>
    </row>
    <row r="34" spans="1:7" s="20" customFormat="1" ht="12.75">
      <c r="A34" s="20" t="s">
        <v>39</v>
      </c>
      <c r="B34" s="20" t="s">
        <v>40</v>
      </c>
      <c r="D34" s="20" t="s">
        <v>41</v>
      </c>
      <c r="E34" s="20" t="s">
        <v>42</v>
      </c>
      <c r="G34" s="20" t="s">
        <v>43</v>
      </c>
    </row>
    <row r="35" spans="1:7" s="20" customFormat="1" ht="12.75">
      <c r="A35" s="20" t="s">
        <v>44</v>
      </c>
      <c r="D35" s="20" t="s">
        <v>45</v>
      </c>
      <c r="E35" s="20" t="s">
        <v>46</v>
      </c>
      <c r="G35" s="20" t="s">
        <v>47</v>
      </c>
    </row>
    <row r="36" spans="1:7" s="20" customFormat="1" ht="12.75">
      <c r="A36" s="20" t="s">
        <v>48</v>
      </c>
      <c r="D36" s="20" t="s">
        <v>49</v>
      </c>
      <c r="E36" s="20" t="s">
        <v>50</v>
      </c>
      <c r="G36" s="20" t="s">
        <v>51</v>
      </c>
    </row>
    <row r="37" spans="1:7" s="20" customFormat="1" ht="12.75">
      <c r="A37" s="20" t="s">
        <v>52</v>
      </c>
      <c r="D37" s="20" t="s">
        <v>53</v>
      </c>
      <c r="E37" s="20" t="s">
        <v>54</v>
      </c>
      <c r="G37" s="20" t="s">
        <v>55</v>
      </c>
    </row>
    <row r="38" spans="1:7" s="20" customFormat="1" ht="12.75">
      <c r="A38" s="20" t="s">
        <v>56</v>
      </c>
      <c r="D38" s="20" t="s">
        <v>57</v>
      </c>
      <c r="E38" s="20" t="s">
        <v>58</v>
      </c>
      <c r="G38" s="20" t="s">
        <v>59</v>
      </c>
    </row>
    <row r="39" spans="1:7" s="20" customFormat="1" ht="12.75">
      <c r="A39" s="20" t="s">
        <v>60</v>
      </c>
      <c r="D39" s="20" t="s">
        <v>61</v>
      </c>
      <c r="E39" s="20" t="s">
        <v>62</v>
      </c>
      <c r="G39" s="20" t="s">
        <v>63</v>
      </c>
    </row>
    <row r="40" spans="1:7" s="20" customFormat="1" ht="12.75">
      <c r="A40" s="35" t="s">
        <v>64</v>
      </c>
      <c r="D40" s="20" t="s">
        <v>65</v>
      </c>
      <c r="E40" s="20" t="s">
        <v>66</v>
      </c>
      <c r="G40" s="20" t="s">
        <v>67</v>
      </c>
    </row>
    <row r="41" spans="1:7" s="20" customFormat="1" ht="12.75">
      <c r="A41" s="20" t="s">
        <v>68</v>
      </c>
      <c r="D41" s="20" t="s">
        <v>69</v>
      </c>
      <c r="E41" s="20" t="s">
        <v>70</v>
      </c>
      <c r="G41" s="20" t="s">
        <v>71</v>
      </c>
    </row>
    <row r="42" spans="4:8" s="20" customFormat="1" ht="12.75">
      <c r="D42" s="20" t="s">
        <v>72</v>
      </c>
      <c r="E42" s="20" t="s">
        <v>73</v>
      </c>
      <c r="H42" s="19"/>
    </row>
    <row r="43" s="20" customFormat="1" ht="12.75">
      <c r="H43" s="19"/>
    </row>
    <row r="44" s="20" customFormat="1" ht="12.75">
      <c r="H44" s="19"/>
    </row>
    <row r="45" s="20" customFormat="1" ht="12.75">
      <c r="H45" s="19"/>
    </row>
    <row r="46" s="20" customFormat="1" ht="12.75">
      <c r="H46" s="19"/>
    </row>
    <row r="47" s="20" customFormat="1" ht="12.75">
      <c r="H47" s="19"/>
    </row>
    <row r="48" s="20" customFormat="1" ht="12.75">
      <c r="H48" s="19"/>
    </row>
    <row r="96" spans="1:4" ht="12.75">
      <c r="A96" s="101"/>
      <c r="B96" s="101"/>
      <c r="C96" s="101"/>
      <c r="D96" s="101"/>
    </row>
  </sheetData>
  <sheetProtection password="C780" sheet="1" objects="1" scenarios="1"/>
  <mergeCells count="3">
    <mergeCell ref="N2:O2"/>
    <mergeCell ref="K3:M3"/>
    <mergeCell ref="A96:D9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indexed="35"/>
  </sheetPr>
  <dimension ref="A1:S96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7.00390625" style="4" customWidth="1"/>
    <col min="2" max="2" width="9.00390625" style="4" customWidth="1"/>
    <col min="3" max="3" width="6.50390625" style="4" customWidth="1"/>
    <col min="4" max="4" width="13.50390625" style="4" customWidth="1"/>
    <col min="5" max="5" width="23.00390625" style="4" customWidth="1"/>
    <col min="6" max="6" width="9.50390625" style="4" customWidth="1"/>
    <col min="7" max="7" width="9.125" style="4" customWidth="1"/>
    <col min="8" max="8" width="13.375" style="18" customWidth="1"/>
    <col min="9" max="9" width="10.125" style="4" bestFit="1" customWidth="1"/>
    <col min="10" max="12" width="9.125" style="4" customWidth="1"/>
    <col min="13" max="13" width="15.50390625" style="4" bestFit="1" customWidth="1"/>
    <col min="14" max="16" width="9.125" style="4" customWidth="1"/>
    <col min="17" max="17" width="15.50390625" style="4" bestFit="1" customWidth="1"/>
    <col min="18" max="16384" width="9.125" style="4" customWidth="1"/>
  </cols>
  <sheetData>
    <row r="1" spans="2:8" ht="15.75">
      <c r="B1" s="5"/>
      <c r="C1" s="5"/>
      <c r="D1" s="5"/>
      <c r="E1" s="6">
        <f>'Акт приемки (передачи) ТМЦ'!CJ106</f>
        <v>0</v>
      </c>
      <c r="H1" s="7"/>
    </row>
    <row r="2" spans="1:19" ht="15.75">
      <c r="A2" s="8" t="s">
        <v>30</v>
      </c>
      <c r="B2" s="9" t="str">
        <f>SUBSTITUTE(B4,F8,F9,1)</f>
        <v>Ноль белорусских рублей </v>
      </c>
      <c r="E2" s="10"/>
      <c r="H2" s="11"/>
      <c r="I2" s="12"/>
      <c r="J2" s="11"/>
      <c r="K2" s="11"/>
      <c r="L2" s="11"/>
      <c r="M2" s="13" t="s">
        <v>31</v>
      </c>
      <c r="N2" s="99">
        <f ca="1">TODAY()</f>
        <v>43096</v>
      </c>
      <c r="O2" s="99"/>
      <c r="P2" s="12">
        <f>DAY(N2)</f>
        <v>27</v>
      </c>
      <c r="Q2" s="14" t="str">
        <f>IF(Q3&gt;7,S2,S3)</f>
        <v>декабря</v>
      </c>
      <c r="R2" s="13">
        <f>YEAR(N2)</f>
        <v>2017</v>
      </c>
      <c r="S2" s="11" t="str">
        <f>IF(Q3=8,"августа",IF(Q3=9,"сентября",IF(Q3=10,"октября",IF(Q3=11,"ноября",IF(Q3=12,"декабря","не отсюда")))))</f>
        <v>декабря</v>
      </c>
    </row>
    <row r="3" spans="1:19" ht="12.75">
      <c r="A3" s="8" t="s">
        <v>32</v>
      </c>
      <c r="B3" s="15" t="str">
        <f>SUBSTITUTE(B5,F8,F9,1)</f>
        <v>Ноль белорусских рублей </v>
      </c>
      <c r="H3" s="11"/>
      <c r="I3" s="11"/>
      <c r="J3" s="11"/>
      <c r="K3" s="100" t="str">
        <f>CONCATENATE(" «  ",P2,"  »  ",Q2,"  ",R2," г.")</f>
        <v> «  27  »  декабря  2017 г.</v>
      </c>
      <c r="L3" s="100"/>
      <c r="M3" s="100"/>
      <c r="N3" s="16"/>
      <c r="O3" s="16"/>
      <c r="P3" s="11"/>
      <c r="Q3" s="14">
        <f>MONTH(N2)</f>
        <v>12</v>
      </c>
      <c r="R3" s="11"/>
      <c r="S3" s="11" t="str">
        <f>IF(Q3=1,"января",IF(Q3=2,"февраля",IF(Q3=3,"марта",IF(Q3=4,"апреля",IF(Q3=5,"мая",IF(Q3=6,"июня",IF(Q3=7,"июля","брать не отсюда")))))))</f>
        <v>брать не отсюда</v>
      </c>
    </row>
    <row r="4" spans="1:2" ht="12.75">
      <c r="A4" s="17" t="s">
        <v>33</v>
      </c>
      <c r="B4" s="15" t="str">
        <f>CONCATENATE(A7,A8,A9,A10)</f>
        <v>ноль белорусских рублей </v>
      </c>
    </row>
    <row r="5" spans="1:10" s="15" customFormat="1" ht="12.75">
      <c r="A5" s="17" t="s">
        <v>34</v>
      </c>
      <c r="B5" s="15" t="str">
        <f>CONCATENATE(A7,A8,A9,A10,A11,B7,B8,C8)</f>
        <v>ноль белорусских рублей </v>
      </c>
      <c r="C5" s="4"/>
      <c r="D5" s="4"/>
      <c r="E5" s="4"/>
      <c r="H5" s="19"/>
      <c r="I5" s="19"/>
      <c r="J5" s="19"/>
    </row>
    <row r="6" spans="4:10" ht="12.75" customHeight="1">
      <c r="D6" s="18"/>
      <c r="H6" s="19"/>
      <c r="I6" s="19"/>
      <c r="J6" s="19"/>
    </row>
    <row r="7" spans="1:10" ht="12.75" customHeight="1">
      <c r="A7" s="20">
        <f>CONCATENATE(IF(B14=0,"",E14),IF(B15=0,"",IF(C16&lt;20,IF(C16&lt;16,IF(C16&lt;10,E15,D16),F16),E15)),IF(B16=0,"",IF(NOT(B15=1),E16,"")),F17)</f>
      </c>
      <c r="D7" s="18"/>
      <c r="F7" s="21">
        <f>CODE(B5)</f>
        <v>237</v>
      </c>
      <c r="G7" s="20"/>
      <c r="H7" s="19"/>
      <c r="I7" s="19"/>
      <c r="J7" s="19"/>
    </row>
    <row r="8" spans="1:17" ht="12.75" customHeight="1">
      <c r="A8" s="20">
        <f>CONCATENATE(IF(B18=0,"",E18),IF(B19=0,"",IF(C20&lt;20,IF(C20&lt;16,IF(C20&lt;10,E19,D20),F20),E19)),IF(B20=0,"",IF(NOT(B19=1),E20,"")),F21)</f>
      </c>
      <c r="B8" s="22"/>
      <c r="D8" s="23"/>
      <c r="F8" s="21" t="str">
        <f>CHAR(F7)</f>
        <v>н</v>
      </c>
      <c r="G8" s="20"/>
      <c r="H8" s="19"/>
      <c r="I8" s="19"/>
      <c r="J8" s="19"/>
      <c r="Q8" s="24"/>
    </row>
    <row r="9" spans="1:10" s="20" customFormat="1" ht="12.75" customHeight="1">
      <c r="A9" s="20">
        <f>CONCATENATE(IF(B22=0,"",E22),IF(B23=0,"",IF(C24&lt;20,IF(C24&lt;16,IF(C24&lt;10,E23,D24),F24),E23)),IF(B24=0,"",IF(NOT(B23=1),E24,"")),F25)</f>
      </c>
      <c r="D9" s="19"/>
      <c r="E9" s="25"/>
      <c r="F9" s="21" t="str">
        <f>PROPER(F8)</f>
        <v>Н</v>
      </c>
      <c r="H9" s="19"/>
      <c r="I9" s="19"/>
      <c r="J9" s="19"/>
    </row>
    <row r="10" spans="1:10" s="20" customFormat="1" ht="12.75" customHeight="1">
      <c r="A10" s="20" t="str">
        <f>CONCATENATE(IF(B26=0,"",E26),IF(B27=0,"",IF(C28&lt;20,IF(C28&lt;16,IF(C28&lt;10,E27,D28),F28),E27)),IF(B28=0,"",IF(NOT(B27=1),E28,"")),F29)</f>
        <v>ноль белорусских рублей </v>
      </c>
      <c r="D10" s="19"/>
      <c r="E10" s="25"/>
      <c r="H10" s="19"/>
      <c r="I10" s="19"/>
      <c r="J10" s="19"/>
    </row>
    <row r="11" spans="1:13" s="20" customFormat="1" ht="12.75">
      <c r="A11" s="26"/>
      <c r="D11" s="19"/>
      <c r="E11" s="25"/>
      <c r="M11" s="27"/>
    </row>
    <row r="12" spans="1:13" s="20" customFormat="1" ht="12.75">
      <c r="A12" s="26"/>
      <c r="E12" s="28">
        <f>TRUNC(E1)</f>
        <v>0</v>
      </c>
      <c r="F12" s="20" t="s">
        <v>35</v>
      </c>
      <c r="H12" s="19"/>
      <c r="M12" s="29"/>
    </row>
    <row r="13" spans="1:8" s="20" customFormat="1" ht="12.75">
      <c r="A13" s="30">
        <f>TRUNC(A14/10)</f>
        <v>0</v>
      </c>
      <c r="B13" s="19"/>
      <c r="H13" s="19"/>
    </row>
    <row r="14" spans="1:8" s="20" customFormat="1" ht="12.75">
      <c r="A14" s="30">
        <f>TRUNC(A15/10)</f>
        <v>0</v>
      </c>
      <c r="B14" s="19">
        <f>TRUNC(RIGHT(A14))</f>
        <v>0</v>
      </c>
      <c r="C14" s="20">
        <f>B14</f>
        <v>0</v>
      </c>
      <c r="E14" s="31" t="str">
        <f>IF(B14=1,E42,IF(B14=2,G34,IF(B14=3,G35,IF(B14=4,G36,IF(B14=5,G37,IF(B14=6,G38,IF(B14=7,G39,IF(B14=8,G40,G41))))))))</f>
        <v>девятьсот </v>
      </c>
      <c r="H14" s="19"/>
    </row>
    <row r="15" spans="1:8" s="20" customFormat="1" ht="12.75">
      <c r="A15" s="30">
        <f>TRUNC(A16/10)</f>
        <v>0</v>
      </c>
      <c r="B15" s="19">
        <f>TRUNC(RIGHT(A15))</f>
        <v>0</v>
      </c>
      <c r="C15" s="20">
        <f>IF(B15=1,"",B15)</f>
        <v>0</v>
      </c>
      <c r="E15" s="32">
        <f>IF(OR(C15=0,B15=1),"",IF(B15=2,E34,IF(B15=3,E35,IF(B15=4,E36,IF(B15=5,E37,IF(B15=6,E38,IF(B15=7,E39,IF(B15=8,E40,E41))))))))</f>
      </c>
      <c r="H15" s="19"/>
    </row>
    <row r="16" spans="1:8" s="20" customFormat="1" ht="12.75">
      <c r="A16" s="30">
        <f>TRUNC(A18/10)</f>
        <v>0</v>
      </c>
      <c r="B16" s="19">
        <f>TRUNC(RIGHT(A16))</f>
        <v>0</v>
      </c>
      <c r="C16" s="20">
        <f>IF(B15=1,B16+10,IF(B16=0,0,B16))</f>
        <v>0</v>
      </c>
      <c r="D16" s="20">
        <f>IF(AND(C16&gt;9,C16&lt;16),IF(C16=10,D33,IF(C16=11,D34,IF(C16=12,D35,IF(C16=13,D36,IF(C16=14,D37,IF(C16=15,D38,)))))),"")</f>
      </c>
      <c r="E16" s="32" t="str">
        <f>IF(B16=1,A33,IF(B16=2,A34,IF(B16=3,A35,IF(B16=4,A36,IF(B16=5,A37,IF(B16=6,A38,IF(B16=7,A39,IF(B16=8,A40,A41))))))))</f>
        <v>девять </v>
      </c>
      <c r="F16" s="20">
        <f>IF(AND(C16&gt;15,C16&lt;20),IF(C16=16,D39,IF(C16=17,D40,IF(C16=18,D41,IF(C16=19,D42,)))),"")</f>
      </c>
      <c r="H16" s="19"/>
    </row>
    <row r="17" spans="1:8" s="20" customFormat="1" ht="12.75">
      <c r="A17" s="30"/>
      <c r="B17" s="19"/>
      <c r="D17" s="19"/>
      <c r="E17" s="20">
        <f>B16+B15*10+B14*100</f>
        <v>0</v>
      </c>
      <c r="F17" s="20">
        <f>IF(E17=0,"",IF(B15=1,"миллиардов ",IF(B16=1,"милиард ",IF(OR(B16=2,B16=3,B16=4),"миллиарда ","милиардов "))))</f>
      </c>
      <c r="H17" s="19"/>
    </row>
    <row r="18" spans="1:8" s="20" customFormat="1" ht="12.75">
      <c r="A18" s="30">
        <f>TRUNC(A19/10)</f>
        <v>0</v>
      </c>
      <c r="B18" s="19">
        <f>TRUNC(RIGHT(A18))</f>
        <v>0</v>
      </c>
      <c r="C18" s="20">
        <f>B18</f>
        <v>0</v>
      </c>
      <c r="E18" s="31" t="str">
        <f>IF(B18=1,E42,IF(B18=2,G34,IF(B18=3,G35,IF(B18=4,G36,IF(B18=5,G37,IF(B18=6,G38,IF(B18=7,G39,IF(B18=8,G40,G41))))))))</f>
        <v>девятьсот </v>
      </c>
      <c r="H18" s="19"/>
    </row>
    <row r="19" spans="1:6" ht="12.75">
      <c r="A19" s="30">
        <f>TRUNC(A20/10)</f>
        <v>0</v>
      </c>
      <c r="B19" s="19">
        <f>TRUNC(RIGHT(A19))</f>
        <v>0</v>
      </c>
      <c r="C19" s="20">
        <f>IF(B19=1,"",B19)</f>
        <v>0</v>
      </c>
      <c r="D19" s="20"/>
      <c r="E19" s="32">
        <f>IF(OR(C19=0,B19=1),"",IF(B19=2,E34,IF(B19=3,E35,IF(B19=4,E36,IF(B19=5,E37,IF(B19=6,E38,IF(B19=7,E39,IF(B19=8,E40,E41))))))))</f>
      </c>
      <c r="F19" s="20"/>
    </row>
    <row r="20" spans="1:6" s="20" customFormat="1" ht="12.75">
      <c r="A20" s="30">
        <f>TRUNC(A22/10)</f>
        <v>0</v>
      </c>
      <c r="B20" s="19">
        <f>TRUNC(RIGHT(A20))</f>
        <v>0</v>
      </c>
      <c r="C20" s="20">
        <f>IF(B19=1,B20+10,IF(B20=0,0,B20))</f>
        <v>0</v>
      </c>
      <c r="D20" s="20">
        <f>IF(AND(C20&gt;9,C20&lt;16),IF(C20=10,D33,IF(C20=11,D34,IF(C20=12,D35,IF(C20=13,D36,IF(C20=14,D37,IF(C20=15,D38,)))))),"")</f>
      </c>
      <c r="E20" s="32" t="str">
        <f>IF(B20=1,A33,IF(B20=2,A34,IF(B20=3,A35,IF(B20=4,A36,IF(B20=5,A37,IF(B20=6,A38,IF(B20=7,A39,IF(B20=8,A40,A41))))))))</f>
        <v>девять </v>
      </c>
      <c r="F20" s="20">
        <f>IF(AND(C20&gt;15,C20&lt;20),IF(C20=16,D39,IF(C20=17,D40,IF(C20=18,D41,IF(C20=19,D42,)))),"")</f>
      </c>
    </row>
    <row r="21" spans="1:6" s="20" customFormat="1" ht="12.75">
      <c r="A21" s="30"/>
      <c r="B21" s="19"/>
      <c r="E21" s="20">
        <f>B20+B19*10+B18*100</f>
        <v>0</v>
      </c>
      <c r="F21" s="20">
        <f>IF(E21=0,"",IF(B19=1,"миллионов ",IF(B20=1,"миллион ",IF(OR(B20=2,B20=3,B20=4),"миллиона ","миллионов "))))</f>
      </c>
    </row>
    <row r="22" spans="1:9" s="20" customFormat="1" ht="12.75">
      <c r="A22" s="30">
        <f>TRUNC(A23/10)</f>
        <v>0</v>
      </c>
      <c r="B22" s="19">
        <f>TRUNC(RIGHT(A22))</f>
        <v>0</v>
      </c>
      <c r="C22" s="20">
        <f>B22</f>
        <v>0</v>
      </c>
      <c r="E22" s="31" t="str">
        <f>IF(B22=1,E42,IF(B22=2,G34,IF(B22=3,G35,IF(B22=4,G36,IF(B22=5,G37,IF(B22=6,G38,IF(B22=7,G39,IF(B22=8,G40,G41))))))))</f>
        <v>девятьсот </v>
      </c>
      <c r="I22" s="27"/>
    </row>
    <row r="23" spans="1:5" s="20" customFormat="1" ht="12.75">
      <c r="A23" s="30">
        <f>TRUNC(A24/10)</f>
        <v>0</v>
      </c>
      <c r="B23" s="19">
        <f>TRUNC(RIGHT(A23))</f>
        <v>0</v>
      </c>
      <c r="C23" s="20">
        <f>IF(B23=1,"",B23)</f>
        <v>0</v>
      </c>
      <c r="E23" s="32">
        <f>IF(OR(C23=0,B23=1),"",IF(B23=2,E34,IF(B23=3,E35,IF(B23=4,E36,IF(B23=5,E37,IF(B23=6,E38,IF(B23=7,E39,IF(B23=8,E40,E41))))))))</f>
      </c>
    </row>
    <row r="24" spans="1:6" s="20" customFormat="1" ht="12.75">
      <c r="A24" s="30">
        <f>TRUNC(A26/10)</f>
        <v>0</v>
      </c>
      <c r="B24" s="19">
        <f>TRUNC(RIGHT(A24))</f>
        <v>0</v>
      </c>
      <c r="C24" s="20">
        <f>IF(B23=1,B24+10,IF(B24=0,0,B24))</f>
        <v>0</v>
      </c>
      <c r="D24" s="20">
        <f>IF(AND(C24&gt;9,C24&lt;16),IF(C24=10,D33,IF(C24=11,D34,IF(C24=12,D35,IF(C24=13,D36,IF(C24=14,D37,IF(C24=15,D38,)))))),"")</f>
      </c>
      <c r="E24" s="32" t="str">
        <f>IF(B24=1,B33,IF(B24=2,B34,IF(B24=3,A35,IF(B24=4,A36,IF(B24=5,A37,IF(B24=6,A38,IF(B24=7,A39,IF(B24=8,A40,A41))))))))</f>
        <v>девять </v>
      </c>
      <c r="F24" s="20">
        <f>IF(AND(C24&gt;15,C24&lt;20),IF(C24=16,D39,IF(C24=17,D40,IF(C24=18,D41,IF(C24=19,D42,)))),"")</f>
      </c>
    </row>
    <row r="25" spans="1:6" s="20" customFormat="1" ht="12.75">
      <c r="A25" s="30"/>
      <c r="B25" s="19"/>
      <c r="E25" s="32">
        <f>B22*100+B23*10+B24</f>
        <v>0</v>
      </c>
      <c r="F25" s="20">
        <f>IF(E25=0,"",IF(B23=1,"тысяч ",IF(B24=1,"тысяча ",IF(OR(B24=2,B24=3,B24=4),"тысячи ","тысяч "))))</f>
      </c>
    </row>
    <row r="26" spans="1:5" s="20" customFormat="1" ht="12.75">
      <c r="A26" s="30">
        <f>TRUNC(A27/10)</f>
        <v>0</v>
      </c>
      <c r="B26" s="19">
        <f>TRUNC(RIGHT(A26))</f>
        <v>0</v>
      </c>
      <c r="C26" s="20">
        <f>B26</f>
        <v>0</v>
      </c>
      <c r="E26" s="31" t="str">
        <f>IF(B26=1,E42,IF(B26=2,G34,IF(B26=3,G35,IF(B26=4,G36,IF(B26=5,G37,IF(B26=6,G38,IF(B26=7,G39,IF(B26=8,G40,G41))))))))</f>
        <v>девятьсот </v>
      </c>
    </row>
    <row r="27" spans="1:7" s="20" customFormat="1" ht="12.75">
      <c r="A27" s="30">
        <f>TRUNC(A28/10)</f>
        <v>0</v>
      </c>
      <c r="B27" s="33">
        <f>TRUNC(RIGHT(A27))</f>
        <v>0</v>
      </c>
      <c r="C27" s="20">
        <f>IF(B27=1,"",B27)</f>
        <v>0</v>
      </c>
      <c r="E27" s="32">
        <f>IF(OR(C27=0,B27=1),"",IF(C27=2,E34,IF(C27=3,E35,IF(C27=4,E36,IF(C27=5,E37,IF(C27=6,E38,IF(C27=7,E39,IF(C27=8,E40,E41))))))))</f>
      </c>
      <c r="G27" s="19"/>
    </row>
    <row r="28" spans="1:7" s="20" customFormat="1" ht="12.75">
      <c r="A28" s="30">
        <f>E12</f>
        <v>0</v>
      </c>
      <c r="B28" s="19">
        <f>TRUNC(RIGHT(A28))</f>
        <v>0</v>
      </c>
      <c r="C28" s="20">
        <f>IF(B27=1,B28+10,IF(B28=0,0,B28))</f>
        <v>0</v>
      </c>
      <c r="D28" s="20">
        <f>IF(AND(C28&gt;9,C28&lt;16),IF(C28=10,D33,IF(C28=11,D34,IF(C28=12,D35,IF(C28=13,D36,IF(C28=14,D37,IF(C28=15,D38,)))))),"")</f>
      </c>
      <c r="E28" s="32" t="str">
        <f>IF(B28=1,A33,IF(B28=2,A34,IF(B28=3,A35,IF(B28=4,A36,IF(B28=5,A37,IF(B28=6,A38,IF(B28=7,A39,IF(B28=8,A40,A41))))))))</f>
        <v>девять </v>
      </c>
      <c r="F28" s="20">
        <f>IF(AND(C28&gt;15,C28&lt;20),IF(C28=16,D39,IF(C28=17,D40,IF(C28=18,D41,IF(C28=19,D42,)))),"")</f>
      </c>
      <c r="G28" s="19"/>
    </row>
    <row r="29" spans="1:7" s="20" customFormat="1" ht="12.75">
      <c r="A29" s="26"/>
      <c r="B29" s="33"/>
      <c r="C29" s="19"/>
      <c r="E29" s="32">
        <f>B26*100+B27*10+B28</f>
        <v>0</v>
      </c>
      <c r="F29" s="20" t="str">
        <f>IF(E29+E25+E21+E17=0,"ноль белорусских рублей ",IF(C28=1,"белорусский рубль ",IF(OR(C28=2,C28=3,C28=4),"белорусских рубля ","белорусских рублей ")))</f>
        <v>ноль белорусских рублей </v>
      </c>
      <c r="G29" s="19"/>
    </row>
    <row r="30" spans="1:8" s="20" customFormat="1" ht="12.75">
      <c r="A30" s="34">
        <f>ROUND(100*(E1-E12),0)</f>
        <v>0</v>
      </c>
      <c r="C30" s="19">
        <f>TRUNC(A30/10)</f>
        <v>0</v>
      </c>
      <c r="E30" s="32">
        <f>IF(OR(C30=1,C30=0),"",IF(C30=2,E34,IF(C30=3,E35,IF(C30=4,E36,IF(C30=5,E37,IF(C30=6,E38,IF(C30=7,E39,IF(C30=8,E40,E41))))))))</f>
      </c>
      <c r="H30" s="19"/>
    </row>
    <row r="31" spans="3:8" s="20" customFormat="1" ht="12.75">
      <c r="C31" s="19">
        <f>TRUNC(A30-C30*10)</f>
        <v>0</v>
      </c>
      <c r="E31" s="32" t="str">
        <f>IF(C31=1,B33,IF(C31=2,B34,IF(C31=3,A35,IF(C31=4,A36,IF(C31=5,A37,IF(C31=6,A38,IF(C31=7,A39,IF(C31=8,A40,A41))))))))</f>
        <v>девять </v>
      </c>
      <c r="H31" s="19"/>
    </row>
    <row r="32" s="20" customFormat="1" ht="12.75">
      <c r="H32" s="19"/>
    </row>
    <row r="33" spans="1:8" s="20" customFormat="1" ht="12.75">
      <c r="A33" s="20" t="s">
        <v>36</v>
      </c>
      <c r="B33" s="20" t="s">
        <v>37</v>
      </c>
      <c r="D33" s="20" t="s">
        <v>38</v>
      </c>
      <c r="H33" s="19"/>
    </row>
    <row r="34" spans="1:7" s="20" customFormat="1" ht="12.75">
      <c r="A34" s="20" t="s">
        <v>39</v>
      </c>
      <c r="B34" s="20" t="s">
        <v>40</v>
      </c>
      <c r="D34" s="20" t="s">
        <v>41</v>
      </c>
      <c r="E34" s="20" t="s">
        <v>42</v>
      </c>
      <c r="G34" s="20" t="s">
        <v>43</v>
      </c>
    </row>
    <row r="35" spans="1:7" s="20" customFormat="1" ht="12.75">
      <c r="A35" s="20" t="s">
        <v>44</v>
      </c>
      <c r="D35" s="20" t="s">
        <v>45</v>
      </c>
      <c r="E35" s="20" t="s">
        <v>46</v>
      </c>
      <c r="G35" s="20" t="s">
        <v>47</v>
      </c>
    </row>
    <row r="36" spans="1:7" s="20" customFormat="1" ht="12.75">
      <c r="A36" s="20" t="s">
        <v>48</v>
      </c>
      <c r="D36" s="20" t="s">
        <v>49</v>
      </c>
      <c r="E36" s="20" t="s">
        <v>50</v>
      </c>
      <c r="G36" s="20" t="s">
        <v>51</v>
      </c>
    </row>
    <row r="37" spans="1:7" s="20" customFormat="1" ht="12.75">
      <c r="A37" s="20" t="s">
        <v>52</v>
      </c>
      <c r="D37" s="20" t="s">
        <v>53</v>
      </c>
      <c r="E37" s="20" t="s">
        <v>54</v>
      </c>
      <c r="G37" s="20" t="s">
        <v>55</v>
      </c>
    </row>
    <row r="38" spans="1:7" s="20" customFormat="1" ht="12.75">
      <c r="A38" s="20" t="s">
        <v>56</v>
      </c>
      <c r="D38" s="20" t="s">
        <v>57</v>
      </c>
      <c r="E38" s="20" t="s">
        <v>58</v>
      </c>
      <c r="G38" s="20" t="s">
        <v>59</v>
      </c>
    </row>
    <row r="39" spans="1:7" s="20" customFormat="1" ht="12.75">
      <c r="A39" s="20" t="s">
        <v>60</v>
      </c>
      <c r="D39" s="20" t="s">
        <v>61</v>
      </c>
      <c r="E39" s="20" t="s">
        <v>62</v>
      </c>
      <c r="G39" s="20" t="s">
        <v>63</v>
      </c>
    </row>
    <row r="40" spans="1:7" s="20" customFormat="1" ht="12.75">
      <c r="A40" s="35" t="s">
        <v>64</v>
      </c>
      <c r="D40" s="20" t="s">
        <v>65</v>
      </c>
      <c r="E40" s="20" t="s">
        <v>66</v>
      </c>
      <c r="G40" s="20" t="s">
        <v>67</v>
      </c>
    </row>
    <row r="41" spans="1:7" s="20" customFormat="1" ht="12.75">
      <c r="A41" s="20" t="s">
        <v>68</v>
      </c>
      <c r="D41" s="20" t="s">
        <v>69</v>
      </c>
      <c r="E41" s="20" t="s">
        <v>70</v>
      </c>
      <c r="G41" s="20" t="s">
        <v>71</v>
      </c>
    </row>
    <row r="42" spans="4:8" s="20" customFormat="1" ht="12.75">
      <c r="D42" s="20" t="s">
        <v>72</v>
      </c>
      <c r="E42" s="20" t="s">
        <v>73</v>
      </c>
      <c r="H42" s="19"/>
    </row>
    <row r="43" s="20" customFormat="1" ht="12.75">
      <c r="H43" s="19"/>
    </row>
    <row r="44" s="20" customFormat="1" ht="12.75">
      <c r="H44" s="19"/>
    </row>
    <row r="45" s="20" customFormat="1" ht="12.75">
      <c r="H45" s="19"/>
    </row>
    <row r="46" s="20" customFormat="1" ht="12.75">
      <c r="H46" s="19"/>
    </row>
    <row r="47" s="20" customFormat="1" ht="12.75">
      <c r="H47" s="19"/>
    </row>
    <row r="48" s="20" customFormat="1" ht="12.75">
      <c r="H48" s="19"/>
    </row>
    <row r="96" spans="1:4" ht="12.75">
      <c r="A96" s="101"/>
      <c r="B96" s="101"/>
      <c r="C96" s="101"/>
      <c r="D96" s="101"/>
    </row>
  </sheetData>
  <sheetProtection password="C780" sheet="1" objects="1" scenarios="1"/>
  <mergeCells count="3">
    <mergeCell ref="N2:O2"/>
    <mergeCell ref="K3:M3"/>
    <mergeCell ref="A96:D9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User</cp:lastModifiedBy>
  <cp:lastPrinted>2017-12-26T13:45:18Z</cp:lastPrinted>
  <dcterms:created xsi:type="dcterms:W3CDTF">2003-11-27T08:38:04Z</dcterms:created>
  <dcterms:modified xsi:type="dcterms:W3CDTF">2017-12-27T07:12:18Z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сточник">
    <vt:lpwstr>НРПА № , стр.</vt:lpwstr>
  </property>
</Properties>
</file>